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\West Makran Paper\Supplementary tables\Final\"/>
    </mc:Choice>
  </mc:AlternateContent>
  <bookViews>
    <workbookView xWindow="240" yWindow="105" windowWidth="9555" windowHeight="6210" tabRatio="537"/>
  </bookViews>
  <sheets>
    <sheet name="Sheet1" sheetId="4" r:id="rId1"/>
  </sheets>
  <calcPr calcId="152511"/>
</workbook>
</file>

<file path=xl/calcChain.xml><?xml version="1.0" encoding="utf-8"?>
<calcChain xmlns="http://schemas.openxmlformats.org/spreadsheetml/2006/main">
  <c r="H20" i="4" l="1"/>
  <c r="P20" i="4"/>
  <c r="N20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4" i="4"/>
  <c r="J20" i="4"/>
  <c r="L20" i="4"/>
  <c r="F20" i="4"/>
  <c r="D20" i="4"/>
  <c r="B20" i="4"/>
  <c r="C33" i="4"/>
  <c r="E33" i="4"/>
  <c r="G33" i="4"/>
  <c r="I33" i="4"/>
  <c r="K33" i="4"/>
  <c r="M33" i="4"/>
  <c r="O33" i="4"/>
  <c r="Q33" i="4"/>
  <c r="C39" i="4"/>
  <c r="E39" i="4"/>
  <c r="G39" i="4"/>
  <c r="I39" i="4"/>
  <c r="K39" i="4"/>
  <c r="M39" i="4"/>
  <c r="O39" i="4"/>
  <c r="Q39" i="4"/>
  <c r="Q20" i="4" l="1"/>
  <c r="O20" i="4"/>
  <c r="M20" i="4"/>
  <c r="K20" i="4"/>
  <c r="I20" i="4"/>
  <c r="G20" i="4"/>
  <c r="E20" i="4"/>
  <c r="C20" i="4"/>
</calcChain>
</file>

<file path=xl/sharedStrings.xml><?xml version="1.0" encoding="utf-8"?>
<sst xmlns="http://schemas.openxmlformats.org/spreadsheetml/2006/main" count="107" uniqueCount="64">
  <si>
    <t>Andalusite</t>
  </si>
  <si>
    <t>Staurolite</t>
  </si>
  <si>
    <t>Chloritoid</t>
  </si>
  <si>
    <t>Pyroxene group</t>
  </si>
  <si>
    <t>Epidote group</t>
  </si>
  <si>
    <t>Zircon- Monazite</t>
  </si>
  <si>
    <t>Apatite</t>
  </si>
  <si>
    <t>Tourmaline</t>
  </si>
  <si>
    <t>Garnet</t>
  </si>
  <si>
    <t>Amphibole</t>
  </si>
  <si>
    <t>Others &gt;1%</t>
  </si>
  <si>
    <t>Spinel</t>
  </si>
  <si>
    <t>Blue Amphibole</t>
  </si>
  <si>
    <t>ZTR</t>
  </si>
  <si>
    <t>MET</t>
  </si>
  <si>
    <t>VOL</t>
  </si>
  <si>
    <t>Total %</t>
  </si>
  <si>
    <t>Total % (Final)</t>
  </si>
  <si>
    <t>Spinel/Zircon  (CZi)</t>
  </si>
  <si>
    <t>Garnet/ Zircon  (GZi)</t>
  </si>
  <si>
    <t>TiO2/Zircon  (RZi)</t>
  </si>
  <si>
    <t>100x apatite/(total apatite + tourmaline)</t>
  </si>
  <si>
    <t>100x garnet/(total garnet + zircon)</t>
  </si>
  <si>
    <t>100x chrome-spinel/(total chrome-spinel + zircon)</t>
  </si>
  <si>
    <t xml:space="preserve">ATi </t>
  </si>
  <si>
    <t xml:space="preserve">GZi </t>
  </si>
  <si>
    <t xml:space="preserve">RZi </t>
  </si>
  <si>
    <t xml:space="preserve">CZi </t>
  </si>
  <si>
    <t>(% Zircon + Turmalin + Rutile)</t>
  </si>
  <si>
    <t>Zircon+Monazite+ Tourmaline+ Rutile+Brookite+Anatas+ Sphene</t>
  </si>
  <si>
    <t>Garnet +Epidote group</t>
  </si>
  <si>
    <t>Hornblende + pyroxene group</t>
  </si>
  <si>
    <t>Rutile, Brookite, Anatase, Sphene</t>
  </si>
  <si>
    <t>Hornblende</t>
  </si>
  <si>
    <t>kyanite</t>
  </si>
  <si>
    <t>Apatite/Tourmaline  (ATi)</t>
  </si>
  <si>
    <t>Sam No:</t>
  </si>
  <si>
    <t>15AM27</t>
  </si>
  <si>
    <t>15AM33</t>
  </si>
  <si>
    <t>15AM34</t>
  </si>
  <si>
    <t>15AM25</t>
  </si>
  <si>
    <t>15AM05</t>
  </si>
  <si>
    <t>15AM12</t>
  </si>
  <si>
    <t>15AM22</t>
  </si>
  <si>
    <t>15AM36</t>
  </si>
  <si>
    <t>grains</t>
  </si>
  <si>
    <t>%</t>
  </si>
  <si>
    <t>15 AM 27</t>
  </si>
  <si>
    <t>Middle-Upper Eocene</t>
  </si>
  <si>
    <t>15 AM 33</t>
  </si>
  <si>
    <t>Oligocene-Lower Miocene</t>
  </si>
  <si>
    <t>15 AM 34</t>
  </si>
  <si>
    <t>15 AM 25</t>
  </si>
  <si>
    <t>Lower Miocene</t>
  </si>
  <si>
    <t>15 AM 05</t>
  </si>
  <si>
    <t>Middle Miocene</t>
  </si>
  <si>
    <t>15 AM 12</t>
  </si>
  <si>
    <t>15 AM 22</t>
  </si>
  <si>
    <t>16 AM 36</t>
  </si>
  <si>
    <t>Middle-Upper Miocene</t>
  </si>
  <si>
    <t>Heavy minerals</t>
  </si>
  <si>
    <t>Age</t>
  </si>
  <si>
    <r>
      <t>100x 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 group/(total 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 xml:space="preserve"> group + zircon)</t>
    </r>
  </si>
  <si>
    <t>Table. S3: Heavy mineral data, calculated percentages and heavy mineral indexes for West Makran sandstones.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</si>
</sst>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9C0006"/>
      <name val="Times New Roman"/>
      <family val="1"/>
    </font>
    <font>
      <sz val="11"/>
      <color rgb="FF9C6500"/>
      <name val="Times New Roman"/>
      <family val="1"/>
    </font>
    <font>
      <sz val="11"/>
      <color rgb="FF0061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b/>
      <sz val="14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D3D35B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BD8A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3" fillId="0" borderId="0"/>
    <xf numFmtId="0" fontId="1" fillId="5" borderId="0" applyNumberFormat="0" applyBorder="0" applyAlignment="0" applyProtection="0"/>
    <xf numFmtId="0" fontId="5" fillId="4" borderId="0" applyNumberFormat="0" applyBorder="0" applyAlignment="0" applyProtection="0"/>
    <xf numFmtId="0" fontId="2" fillId="2" borderId="1" applyNumberFormat="0" applyAlignment="0" applyProtection="0"/>
    <xf numFmtId="0" fontId="4" fillId="3" borderId="0" applyNumberFormat="0" applyBorder="0" applyAlignment="0" applyProtection="0"/>
    <xf numFmtId="0" fontId="1" fillId="5" borderId="0" applyNumberFormat="0" applyBorder="0" applyAlignment="0" applyProtection="0"/>
  </cellStyleXfs>
  <cellXfs count="38">
    <xf numFmtId="0" fontId="0" fillId="0" borderId="0" xfId="0"/>
    <xf numFmtId="0" fontId="7" fillId="0" borderId="0" xfId="0" applyFont="1" applyAlignment="1">
      <alignment vertical="center"/>
    </xf>
    <xf numFmtId="0" fontId="7" fillId="7" borderId="0" xfId="0" applyFont="1" applyFill="1" applyAlignment="1">
      <alignment vertical="center"/>
    </xf>
    <xf numFmtId="0" fontId="8" fillId="8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9" fillId="4" borderId="0" xfId="2" applyFont="1"/>
    <xf numFmtId="0" fontId="9" fillId="4" borderId="0" xfId="2" applyFont="1" applyAlignment="1">
      <alignment horizontal="center"/>
    </xf>
    <xf numFmtId="164" fontId="9" fillId="4" borderId="0" xfId="2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6" fillId="0" borderId="0" xfId="0" applyFont="1"/>
    <xf numFmtId="0" fontId="11" fillId="4" borderId="0" xfId="2" applyFont="1"/>
    <xf numFmtId="0" fontId="12" fillId="4" borderId="0" xfId="2" applyFont="1"/>
    <xf numFmtId="0" fontId="13" fillId="6" borderId="0" xfId="8" applyFont="1" applyFill="1" applyAlignment="1">
      <alignment vertical="center"/>
    </xf>
    <xf numFmtId="0" fontId="10" fillId="0" borderId="0" xfId="0" applyFont="1" applyAlignment="1">
      <alignment horizontal="left"/>
    </xf>
    <xf numFmtId="164" fontId="11" fillId="9" borderId="0" xfId="8" applyNumberFormat="1" applyFont="1" applyFill="1" applyAlignment="1">
      <alignment horizontal="center"/>
    </xf>
    <xf numFmtId="164" fontId="11" fillId="7" borderId="0" xfId="2" applyNumberFormat="1" applyFont="1" applyFill="1" applyAlignment="1">
      <alignment horizontal="center"/>
    </xf>
    <xf numFmtId="164" fontId="11" fillId="10" borderId="0" xfId="2" applyNumberFormat="1" applyFont="1" applyFill="1" applyAlignment="1">
      <alignment horizontal="center"/>
    </xf>
    <xf numFmtId="164" fontId="11" fillId="5" borderId="0" xfId="8" applyNumberFormat="1" applyFont="1" applyAlignment="1">
      <alignment horizontal="center"/>
    </xf>
    <xf numFmtId="0" fontId="13" fillId="5" borderId="0" xfId="8" applyFont="1" applyAlignment="1">
      <alignment vertical="center"/>
    </xf>
    <xf numFmtId="0" fontId="10" fillId="0" borderId="0" xfId="3" applyFont="1" applyAlignment="1">
      <alignment horizontal="left"/>
    </xf>
    <xf numFmtId="0" fontId="14" fillId="3" borderId="0" xfId="1" applyFont="1" applyAlignment="1">
      <alignment horizontal="left"/>
    </xf>
    <xf numFmtId="0" fontId="14" fillId="3" borderId="0" xfId="1" applyFont="1" applyAlignment="1">
      <alignment horizontal="center"/>
    </xf>
    <xf numFmtId="1" fontId="14" fillId="3" borderId="0" xfId="1" applyNumberFormat="1" applyFont="1" applyAlignment="1">
      <alignment horizontal="center"/>
    </xf>
    <xf numFmtId="1" fontId="14" fillId="3" borderId="0" xfId="1" applyNumberFormat="1" applyFont="1"/>
    <xf numFmtId="0" fontId="6" fillId="4" borderId="0" xfId="2" applyFont="1"/>
    <xf numFmtId="0" fontId="6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12" fillId="4" borderId="0" xfId="2" applyFont="1" applyAlignment="1">
      <alignment horizontal="left"/>
    </xf>
    <xf numFmtId="164" fontId="14" fillId="3" borderId="0" xfId="1" applyNumberFormat="1" applyFont="1" applyAlignment="1">
      <alignment horizontal="center"/>
    </xf>
    <xf numFmtId="0" fontId="14" fillId="3" borderId="0" xfId="1" applyFont="1"/>
    <xf numFmtId="0" fontId="15" fillId="0" borderId="0" xfId="0" applyFont="1" applyAlignment="1">
      <alignment horizontal="left"/>
    </xf>
    <xf numFmtId="164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4" fontId="1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9">
    <cellStyle name="Bad" xfId="2" builtinId="27"/>
    <cellStyle name="Bad 2" xfId="5"/>
    <cellStyle name="Good" xfId="1" builtinId="26"/>
    <cellStyle name="Good 2" xfId="7"/>
    <cellStyle name="Input 2" xfId="6"/>
    <cellStyle name="Neutral" xfId="8" builtinId="28"/>
    <cellStyle name="Neutral 2" xf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DBD8A1"/>
      <color rgb="FFFFFFCC"/>
      <color rgb="FFFFCC99"/>
      <color rgb="FFFFCC66"/>
      <color rgb="FF009900"/>
      <color rgb="FF00FF99"/>
      <color rgb="FF9900FF"/>
      <color rgb="FF00FFCC"/>
      <color rgb="FF33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tabSelected="1" workbookViewId="0">
      <selection sqref="A1:Q1"/>
    </sheetView>
  </sheetViews>
  <sheetFormatPr defaultRowHeight="15" x14ac:dyDescent="0.25"/>
  <cols>
    <col min="1" max="1" width="59.140625" style="14" customWidth="1"/>
    <col min="2" max="2" width="9.140625" style="8"/>
    <col min="3" max="3" width="9.140625" style="27"/>
    <col min="4" max="4" width="9.140625" style="8"/>
    <col min="5" max="5" width="9.140625" style="27"/>
    <col min="6" max="6" width="9.140625" style="8"/>
    <col min="7" max="7" width="9.140625" style="27"/>
    <col min="8" max="8" width="9.140625" style="8"/>
    <col min="9" max="9" width="9.140625" style="27"/>
    <col min="10" max="10" width="9.140625" style="8"/>
    <col min="11" max="11" width="9.140625" style="27"/>
    <col min="12" max="12" width="9.140625" style="8"/>
    <col min="13" max="13" width="9.140625" style="27"/>
    <col min="14" max="14" width="9.140625" style="8"/>
    <col min="15" max="15" width="9.140625" style="27"/>
    <col min="16" max="16" width="9.140625" style="8"/>
    <col min="17" max="17" width="9.140625" style="27"/>
    <col min="18" max="19" width="9.140625" style="8"/>
    <col min="20" max="20" width="23.140625" style="8" customWidth="1"/>
    <col min="21" max="33" width="9.140625" style="8"/>
    <col min="34" max="16384" width="9.140625" style="9"/>
  </cols>
  <sheetData>
    <row r="1" spans="1:20" ht="24.95" customHeight="1" x14ac:dyDescent="0.25">
      <c r="A1" s="36" t="s">
        <v>63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20" x14ac:dyDescent="0.25">
      <c r="A2" s="5" t="s">
        <v>36</v>
      </c>
      <c r="B2" s="6" t="s">
        <v>37</v>
      </c>
      <c r="C2" s="7"/>
      <c r="D2" s="6" t="s">
        <v>38</v>
      </c>
      <c r="E2" s="6"/>
      <c r="F2" s="6" t="s">
        <v>39</v>
      </c>
      <c r="G2" s="6"/>
      <c r="H2" s="6" t="s">
        <v>40</v>
      </c>
      <c r="I2" s="6"/>
      <c r="J2" s="6" t="s">
        <v>41</v>
      </c>
      <c r="K2" s="6"/>
      <c r="L2" s="6" t="s">
        <v>42</v>
      </c>
      <c r="M2" s="6"/>
      <c r="N2" s="6" t="s">
        <v>43</v>
      </c>
      <c r="O2" s="6"/>
      <c r="P2" s="6" t="s">
        <v>44</v>
      </c>
      <c r="Q2" s="6"/>
      <c r="S2" s="8" t="s">
        <v>36</v>
      </c>
      <c r="T2" s="4" t="s">
        <v>61</v>
      </c>
    </row>
    <row r="3" spans="1:20" x14ac:dyDescent="0.25">
      <c r="A3" s="10" t="s">
        <v>60</v>
      </c>
      <c r="B3" s="6" t="s">
        <v>45</v>
      </c>
      <c r="C3" s="7" t="s">
        <v>46</v>
      </c>
      <c r="D3" s="6"/>
      <c r="E3" s="11" t="s">
        <v>46</v>
      </c>
      <c r="F3" s="6"/>
      <c r="G3" s="11" t="s">
        <v>46</v>
      </c>
      <c r="H3" s="6"/>
      <c r="I3" s="6" t="s">
        <v>46</v>
      </c>
      <c r="J3" s="6"/>
      <c r="K3" s="6" t="s">
        <v>46</v>
      </c>
      <c r="L3" s="6"/>
      <c r="M3" s="6" t="s">
        <v>46</v>
      </c>
      <c r="N3" s="12"/>
      <c r="O3" s="6" t="s">
        <v>46</v>
      </c>
      <c r="P3" s="6"/>
      <c r="Q3" s="6" t="s">
        <v>46</v>
      </c>
      <c r="S3" s="1" t="s">
        <v>47</v>
      </c>
      <c r="T3" s="13" t="s">
        <v>48</v>
      </c>
    </row>
    <row r="4" spans="1:20" x14ac:dyDescent="0.25">
      <c r="A4" s="14" t="s">
        <v>5</v>
      </c>
      <c r="B4" s="9">
        <v>9</v>
      </c>
      <c r="C4" s="15">
        <f>(B4*100)/223</f>
        <v>4.0358744394618835</v>
      </c>
      <c r="D4" s="9">
        <v>71</v>
      </c>
      <c r="E4" s="16">
        <f>(D4*100)/218</f>
        <v>32.568807339449542</v>
      </c>
      <c r="F4" s="9">
        <v>49</v>
      </c>
      <c r="G4" s="16">
        <f>(F4*100)/217</f>
        <v>22.580645161290324</v>
      </c>
      <c r="H4" s="9">
        <v>65</v>
      </c>
      <c r="I4" s="17">
        <f>(H4*100)/219</f>
        <v>29.680365296803654</v>
      </c>
      <c r="J4" s="9">
        <v>32</v>
      </c>
      <c r="K4" s="18">
        <f>(J4*100)/236</f>
        <v>13.559322033898304</v>
      </c>
      <c r="L4" s="9">
        <v>66</v>
      </c>
      <c r="M4" s="18">
        <f>(L4*100)/260</f>
        <v>25.384615384615383</v>
      </c>
      <c r="N4" s="9">
        <v>59</v>
      </c>
      <c r="O4" s="18">
        <f>(N4*100)/279</f>
        <v>21.146953405017921</v>
      </c>
      <c r="P4" s="9">
        <v>81</v>
      </c>
      <c r="Q4" s="18">
        <f>(P4*100)/261</f>
        <v>31.03448275862069</v>
      </c>
      <c r="S4" s="1" t="s">
        <v>49</v>
      </c>
      <c r="T4" s="2" t="s">
        <v>50</v>
      </c>
    </row>
    <row r="5" spans="1:20" x14ac:dyDescent="0.25">
      <c r="A5" s="14" t="s">
        <v>7</v>
      </c>
      <c r="B5" s="9">
        <v>3</v>
      </c>
      <c r="C5" s="15">
        <f t="shared" ref="C5:C19" si="0">(B5*100)/223</f>
        <v>1.3452914798206279</v>
      </c>
      <c r="D5" s="9">
        <v>26</v>
      </c>
      <c r="E5" s="16">
        <f t="shared" ref="E5:E19" si="1">(D5*100)/218</f>
        <v>11.926605504587156</v>
      </c>
      <c r="F5" s="9">
        <v>24</v>
      </c>
      <c r="G5" s="16">
        <f t="shared" ref="G5:G19" si="2">(F5*100)/217</f>
        <v>11.059907834101383</v>
      </c>
      <c r="H5" s="9">
        <v>23</v>
      </c>
      <c r="I5" s="17">
        <f t="shared" ref="I5:I19" si="3">(H5*100)/219</f>
        <v>10.502283105022832</v>
      </c>
      <c r="J5" s="9">
        <v>11</v>
      </c>
      <c r="K5" s="18">
        <f t="shared" ref="K5:K19" si="4">(J5*100)/236</f>
        <v>4.6610169491525424</v>
      </c>
      <c r="L5" s="9">
        <v>35</v>
      </c>
      <c r="M5" s="18">
        <f t="shared" ref="M5:M19" si="5">(L5*100)/260</f>
        <v>13.461538461538462</v>
      </c>
      <c r="N5" s="9">
        <v>31</v>
      </c>
      <c r="O5" s="18">
        <f t="shared" ref="O5:O19" si="6">(N5*100)/279</f>
        <v>11.111111111111111</v>
      </c>
      <c r="P5" s="9">
        <v>27</v>
      </c>
      <c r="Q5" s="18">
        <f t="shared" ref="Q5:Q19" si="7">(P5*100)/261</f>
        <v>10.344827586206897</v>
      </c>
      <c r="S5" s="1" t="s">
        <v>51</v>
      </c>
      <c r="T5" s="2" t="s">
        <v>50</v>
      </c>
    </row>
    <row r="6" spans="1:20" x14ac:dyDescent="0.25">
      <c r="A6" s="14" t="s">
        <v>32</v>
      </c>
      <c r="B6" s="9">
        <v>3</v>
      </c>
      <c r="C6" s="15">
        <f t="shared" si="0"/>
        <v>1.3452914798206279</v>
      </c>
      <c r="D6" s="9">
        <v>28</v>
      </c>
      <c r="E6" s="16">
        <f t="shared" si="1"/>
        <v>12.844036697247706</v>
      </c>
      <c r="F6" s="9">
        <v>18</v>
      </c>
      <c r="G6" s="16">
        <f t="shared" si="2"/>
        <v>8.2949308755760374</v>
      </c>
      <c r="H6" s="9">
        <v>8</v>
      </c>
      <c r="I6" s="17">
        <f t="shared" si="3"/>
        <v>3.6529680365296802</v>
      </c>
      <c r="J6" s="9">
        <v>6</v>
      </c>
      <c r="K6" s="18">
        <f t="shared" si="4"/>
        <v>2.5423728813559321</v>
      </c>
      <c r="L6" s="9">
        <v>21</v>
      </c>
      <c r="M6" s="18">
        <f t="shared" si="5"/>
        <v>8.0769230769230766</v>
      </c>
      <c r="N6" s="9">
        <v>15</v>
      </c>
      <c r="O6" s="18">
        <f t="shared" si="6"/>
        <v>5.376344086021505</v>
      </c>
      <c r="P6" s="9">
        <v>31</v>
      </c>
      <c r="Q6" s="18">
        <f t="shared" si="7"/>
        <v>11.877394636015326</v>
      </c>
      <c r="S6" s="1" t="s">
        <v>52</v>
      </c>
      <c r="T6" s="3" t="s">
        <v>53</v>
      </c>
    </row>
    <row r="7" spans="1:20" x14ac:dyDescent="0.25">
      <c r="A7" s="14" t="s">
        <v>11</v>
      </c>
      <c r="B7" s="9">
        <v>1</v>
      </c>
      <c r="C7" s="15">
        <f t="shared" si="0"/>
        <v>0.44843049327354262</v>
      </c>
      <c r="D7" s="9">
        <v>29</v>
      </c>
      <c r="E7" s="16">
        <f t="shared" si="1"/>
        <v>13.302752293577981</v>
      </c>
      <c r="F7" s="9">
        <v>14</v>
      </c>
      <c r="G7" s="16">
        <f t="shared" si="2"/>
        <v>6.4516129032258061</v>
      </c>
      <c r="H7" s="9">
        <v>60</v>
      </c>
      <c r="I7" s="17">
        <f t="shared" si="3"/>
        <v>27.397260273972602</v>
      </c>
      <c r="J7" s="9">
        <v>18</v>
      </c>
      <c r="K7" s="18">
        <f t="shared" si="4"/>
        <v>7.6271186440677967</v>
      </c>
      <c r="L7" s="9">
        <v>18</v>
      </c>
      <c r="M7" s="18">
        <f t="shared" si="5"/>
        <v>6.9230769230769234</v>
      </c>
      <c r="N7" s="9">
        <v>26</v>
      </c>
      <c r="O7" s="18">
        <f t="shared" si="6"/>
        <v>9.3189964157706093</v>
      </c>
      <c r="P7" s="9">
        <v>19</v>
      </c>
      <c r="Q7" s="18">
        <f t="shared" si="7"/>
        <v>7.2796934865900385</v>
      </c>
      <c r="S7" s="1" t="s">
        <v>54</v>
      </c>
      <c r="T7" s="19" t="s">
        <v>55</v>
      </c>
    </row>
    <row r="8" spans="1:20" x14ac:dyDescent="0.25">
      <c r="A8" s="14" t="s">
        <v>6</v>
      </c>
      <c r="B8" s="9">
        <v>4</v>
      </c>
      <c r="C8" s="15">
        <f t="shared" si="0"/>
        <v>1.7937219730941705</v>
      </c>
      <c r="D8" s="9">
        <v>19</v>
      </c>
      <c r="E8" s="16">
        <f t="shared" si="1"/>
        <v>8.7155963302752291</v>
      </c>
      <c r="F8" s="9">
        <v>48</v>
      </c>
      <c r="G8" s="16">
        <f t="shared" si="2"/>
        <v>22.119815668202765</v>
      </c>
      <c r="H8" s="9">
        <v>9</v>
      </c>
      <c r="I8" s="17">
        <f t="shared" si="3"/>
        <v>4.1095890410958908</v>
      </c>
      <c r="J8" s="9">
        <v>12</v>
      </c>
      <c r="K8" s="18">
        <f t="shared" si="4"/>
        <v>5.0847457627118642</v>
      </c>
      <c r="L8" s="9">
        <v>34</v>
      </c>
      <c r="M8" s="18">
        <f t="shared" si="5"/>
        <v>13.076923076923077</v>
      </c>
      <c r="N8" s="9">
        <v>56</v>
      </c>
      <c r="O8" s="18">
        <f t="shared" si="6"/>
        <v>20.071684587813621</v>
      </c>
      <c r="P8" s="9">
        <v>42</v>
      </c>
      <c r="Q8" s="18">
        <f t="shared" si="7"/>
        <v>16.091954022988507</v>
      </c>
      <c r="S8" s="1" t="s">
        <v>56</v>
      </c>
      <c r="T8" s="19" t="s">
        <v>55</v>
      </c>
    </row>
    <row r="9" spans="1:20" x14ac:dyDescent="0.25">
      <c r="A9" s="20" t="s">
        <v>4</v>
      </c>
      <c r="B9" s="9">
        <v>0</v>
      </c>
      <c r="C9" s="15">
        <f t="shared" si="0"/>
        <v>0</v>
      </c>
      <c r="D9" s="9">
        <v>3</v>
      </c>
      <c r="E9" s="16">
        <f t="shared" si="1"/>
        <v>1.3761467889908257</v>
      </c>
      <c r="F9" s="9">
        <v>8</v>
      </c>
      <c r="G9" s="16">
        <f t="shared" si="2"/>
        <v>3.6866359447004609</v>
      </c>
      <c r="H9" s="9">
        <v>3</v>
      </c>
      <c r="I9" s="17">
        <f t="shared" si="3"/>
        <v>1.3698630136986301</v>
      </c>
      <c r="J9" s="9">
        <v>13</v>
      </c>
      <c r="K9" s="18">
        <f t="shared" si="4"/>
        <v>5.5084745762711869</v>
      </c>
      <c r="L9" s="9">
        <v>3</v>
      </c>
      <c r="M9" s="18">
        <f t="shared" si="5"/>
        <v>1.1538461538461537</v>
      </c>
      <c r="N9" s="9">
        <v>0</v>
      </c>
      <c r="O9" s="18">
        <f t="shared" si="6"/>
        <v>0</v>
      </c>
      <c r="P9" s="9">
        <v>2</v>
      </c>
      <c r="Q9" s="18">
        <f t="shared" si="7"/>
        <v>0.76628352490421459</v>
      </c>
      <c r="S9" s="1" t="s">
        <v>57</v>
      </c>
      <c r="T9" s="19" t="s">
        <v>55</v>
      </c>
    </row>
    <row r="10" spans="1:20" x14ac:dyDescent="0.25">
      <c r="A10" s="14" t="s">
        <v>33</v>
      </c>
      <c r="B10" s="9">
        <v>0</v>
      </c>
      <c r="C10" s="15">
        <f t="shared" si="0"/>
        <v>0</v>
      </c>
      <c r="D10" s="9">
        <v>1</v>
      </c>
      <c r="E10" s="16">
        <f t="shared" si="1"/>
        <v>0.45871559633027525</v>
      </c>
      <c r="F10" s="9">
        <v>3</v>
      </c>
      <c r="G10" s="16">
        <f t="shared" si="2"/>
        <v>1.3824884792626728</v>
      </c>
      <c r="H10" s="9">
        <v>1</v>
      </c>
      <c r="I10" s="17">
        <f t="shared" si="3"/>
        <v>0.45662100456621002</v>
      </c>
      <c r="J10" s="9">
        <v>2</v>
      </c>
      <c r="K10" s="18">
        <f t="shared" si="4"/>
        <v>0.84745762711864403</v>
      </c>
      <c r="L10" s="9">
        <v>1</v>
      </c>
      <c r="M10" s="18">
        <f t="shared" si="5"/>
        <v>0.38461538461538464</v>
      </c>
      <c r="N10" s="9">
        <v>0</v>
      </c>
      <c r="O10" s="18">
        <f t="shared" si="6"/>
        <v>0</v>
      </c>
      <c r="P10" s="9">
        <v>2</v>
      </c>
      <c r="Q10" s="18">
        <f t="shared" si="7"/>
        <v>0.76628352490421459</v>
      </c>
      <c r="S10" s="1" t="s">
        <v>58</v>
      </c>
      <c r="T10" s="19" t="s">
        <v>59</v>
      </c>
    </row>
    <row r="11" spans="1:20" x14ac:dyDescent="0.25">
      <c r="A11" s="20" t="s">
        <v>8</v>
      </c>
      <c r="B11" s="9">
        <v>3</v>
      </c>
      <c r="C11" s="15">
        <f t="shared" si="0"/>
        <v>1.3452914798206279</v>
      </c>
      <c r="D11" s="9">
        <v>2</v>
      </c>
      <c r="E11" s="16">
        <f t="shared" si="1"/>
        <v>0.91743119266055051</v>
      </c>
      <c r="F11" s="9">
        <v>5</v>
      </c>
      <c r="G11" s="16">
        <f t="shared" si="2"/>
        <v>2.3041474654377878</v>
      </c>
      <c r="H11" s="9">
        <v>7</v>
      </c>
      <c r="I11" s="17">
        <f t="shared" si="3"/>
        <v>3.1963470319634704</v>
      </c>
      <c r="J11" s="9">
        <v>107</v>
      </c>
      <c r="K11" s="18">
        <f t="shared" si="4"/>
        <v>45.33898305084746</v>
      </c>
      <c r="L11" s="9">
        <v>22</v>
      </c>
      <c r="M11" s="18">
        <f t="shared" si="5"/>
        <v>8.4615384615384617</v>
      </c>
      <c r="N11" s="9">
        <v>30</v>
      </c>
      <c r="O11" s="18">
        <f t="shared" si="6"/>
        <v>10.75268817204301</v>
      </c>
      <c r="P11" s="9">
        <v>18</v>
      </c>
      <c r="Q11" s="18">
        <f t="shared" si="7"/>
        <v>6.8965517241379306</v>
      </c>
    </row>
    <row r="12" spans="1:20" x14ac:dyDescent="0.25">
      <c r="A12" s="14" t="s">
        <v>9</v>
      </c>
      <c r="B12" s="9">
        <v>0</v>
      </c>
      <c r="C12" s="15">
        <f t="shared" si="0"/>
        <v>0</v>
      </c>
      <c r="D12" s="9">
        <v>1</v>
      </c>
      <c r="E12" s="16">
        <f t="shared" si="1"/>
        <v>0.45871559633027525</v>
      </c>
      <c r="F12" s="9">
        <v>3</v>
      </c>
      <c r="G12" s="16">
        <f t="shared" si="2"/>
        <v>1.3824884792626728</v>
      </c>
      <c r="H12" s="9">
        <v>1</v>
      </c>
      <c r="I12" s="17">
        <f t="shared" si="3"/>
        <v>0.45662100456621002</v>
      </c>
      <c r="J12" s="9">
        <v>2</v>
      </c>
      <c r="K12" s="18">
        <f t="shared" si="4"/>
        <v>0.84745762711864403</v>
      </c>
      <c r="L12" s="9">
        <v>1</v>
      </c>
      <c r="M12" s="18">
        <f t="shared" si="5"/>
        <v>0.38461538461538464</v>
      </c>
      <c r="N12" s="9">
        <v>0</v>
      </c>
      <c r="O12" s="18">
        <f t="shared" si="6"/>
        <v>0</v>
      </c>
      <c r="P12" s="9">
        <v>0</v>
      </c>
      <c r="Q12" s="18">
        <f t="shared" si="7"/>
        <v>0</v>
      </c>
    </row>
    <row r="13" spans="1:20" x14ac:dyDescent="0.25">
      <c r="A13" s="14" t="s">
        <v>12</v>
      </c>
      <c r="B13" s="9">
        <v>0</v>
      </c>
      <c r="C13" s="15">
        <f t="shared" si="0"/>
        <v>0</v>
      </c>
      <c r="D13" s="9">
        <v>0</v>
      </c>
      <c r="E13" s="16">
        <f t="shared" si="1"/>
        <v>0</v>
      </c>
      <c r="F13" s="9">
        <v>0</v>
      </c>
      <c r="G13" s="16">
        <f t="shared" si="2"/>
        <v>0</v>
      </c>
      <c r="H13" s="9">
        <v>0</v>
      </c>
      <c r="I13" s="17">
        <f t="shared" si="3"/>
        <v>0</v>
      </c>
      <c r="J13" s="9">
        <v>0</v>
      </c>
      <c r="K13" s="18">
        <f t="shared" si="4"/>
        <v>0</v>
      </c>
      <c r="L13" s="9">
        <v>0</v>
      </c>
      <c r="M13" s="18">
        <f t="shared" si="5"/>
        <v>0</v>
      </c>
      <c r="N13" s="9">
        <v>0</v>
      </c>
      <c r="O13" s="18">
        <f t="shared" si="6"/>
        <v>0</v>
      </c>
      <c r="P13" s="9">
        <v>0</v>
      </c>
      <c r="Q13" s="18">
        <f t="shared" si="7"/>
        <v>0</v>
      </c>
    </row>
    <row r="14" spans="1:20" x14ac:dyDescent="0.25">
      <c r="A14" s="14" t="s">
        <v>3</v>
      </c>
      <c r="B14" s="9">
        <v>199</v>
      </c>
      <c r="C14" s="15">
        <f t="shared" si="0"/>
        <v>89.237668161434982</v>
      </c>
      <c r="D14" s="9">
        <v>2</v>
      </c>
      <c r="E14" s="16">
        <f t="shared" si="1"/>
        <v>0.91743119266055051</v>
      </c>
      <c r="F14" s="9">
        <v>6</v>
      </c>
      <c r="G14" s="16">
        <f t="shared" si="2"/>
        <v>2.7649769585253456</v>
      </c>
      <c r="H14" s="9">
        <v>6</v>
      </c>
      <c r="I14" s="17">
        <f t="shared" si="3"/>
        <v>2.7397260273972601</v>
      </c>
      <c r="J14" s="9">
        <v>3</v>
      </c>
      <c r="K14" s="18">
        <f t="shared" si="4"/>
        <v>1.271186440677966</v>
      </c>
      <c r="L14" s="9">
        <v>8</v>
      </c>
      <c r="M14" s="18">
        <f t="shared" si="5"/>
        <v>3.0769230769230771</v>
      </c>
      <c r="N14" s="9">
        <v>4</v>
      </c>
      <c r="O14" s="18">
        <f t="shared" si="6"/>
        <v>1.4336917562724014</v>
      </c>
      <c r="P14" s="9">
        <v>6</v>
      </c>
      <c r="Q14" s="18">
        <f t="shared" si="7"/>
        <v>2.2988505747126435</v>
      </c>
    </row>
    <row r="15" spans="1:20" x14ac:dyDescent="0.25">
      <c r="A15" s="14" t="s">
        <v>1</v>
      </c>
      <c r="B15" s="9">
        <v>0</v>
      </c>
      <c r="C15" s="15">
        <f t="shared" si="0"/>
        <v>0</v>
      </c>
      <c r="D15" s="9">
        <v>11</v>
      </c>
      <c r="E15" s="16">
        <f t="shared" si="1"/>
        <v>5.0458715596330279</v>
      </c>
      <c r="F15" s="9">
        <v>9</v>
      </c>
      <c r="G15" s="16">
        <f t="shared" si="2"/>
        <v>4.1474654377880187</v>
      </c>
      <c r="H15" s="9">
        <v>7</v>
      </c>
      <c r="I15" s="17">
        <f t="shared" si="3"/>
        <v>3.1963470319634704</v>
      </c>
      <c r="J15" s="9">
        <v>3</v>
      </c>
      <c r="K15" s="18">
        <f t="shared" si="4"/>
        <v>1.271186440677966</v>
      </c>
      <c r="L15" s="9">
        <v>7</v>
      </c>
      <c r="M15" s="18">
        <f t="shared" si="5"/>
        <v>2.6923076923076925</v>
      </c>
      <c r="N15" s="9">
        <v>9</v>
      </c>
      <c r="O15" s="18">
        <f t="shared" si="6"/>
        <v>3.225806451612903</v>
      </c>
      <c r="P15" s="9">
        <v>3</v>
      </c>
      <c r="Q15" s="18">
        <f t="shared" si="7"/>
        <v>1.1494252873563218</v>
      </c>
    </row>
    <row r="16" spans="1:20" x14ac:dyDescent="0.25">
      <c r="A16" s="14" t="s">
        <v>2</v>
      </c>
      <c r="B16" s="9">
        <v>0</v>
      </c>
      <c r="C16" s="15">
        <f t="shared" si="0"/>
        <v>0</v>
      </c>
      <c r="D16" s="9">
        <v>5</v>
      </c>
      <c r="E16" s="16">
        <f t="shared" si="1"/>
        <v>2.2935779816513762</v>
      </c>
      <c r="F16" s="9">
        <v>6</v>
      </c>
      <c r="G16" s="16">
        <f t="shared" si="2"/>
        <v>2.7649769585253456</v>
      </c>
      <c r="H16" s="9">
        <v>8</v>
      </c>
      <c r="I16" s="17">
        <f t="shared" si="3"/>
        <v>3.6529680365296802</v>
      </c>
      <c r="J16" s="9">
        <v>5</v>
      </c>
      <c r="K16" s="18">
        <f t="shared" si="4"/>
        <v>2.1186440677966103</v>
      </c>
      <c r="L16" s="9">
        <v>34</v>
      </c>
      <c r="M16" s="18">
        <f t="shared" si="5"/>
        <v>13.076923076923077</v>
      </c>
      <c r="N16" s="9">
        <v>29</v>
      </c>
      <c r="O16" s="18">
        <f t="shared" si="6"/>
        <v>10.394265232974911</v>
      </c>
      <c r="P16" s="9">
        <v>19</v>
      </c>
      <c r="Q16" s="18">
        <f t="shared" si="7"/>
        <v>7.2796934865900385</v>
      </c>
    </row>
    <row r="17" spans="1:17" x14ac:dyDescent="0.25">
      <c r="A17" s="14" t="s">
        <v>34</v>
      </c>
      <c r="B17" s="9">
        <v>0</v>
      </c>
      <c r="C17" s="15">
        <f t="shared" si="0"/>
        <v>0</v>
      </c>
      <c r="D17" s="9">
        <v>1</v>
      </c>
      <c r="E17" s="16">
        <f t="shared" si="1"/>
        <v>0.45871559633027525</v>
      </c>
      <c r="F17" s="9">
        <v>2</v>
      </c>
      <c r="G17" s="16">
        <f t="shared" si="2"/>
        <v>0.92165898617511521</v>
      </c>
      <c r="H17" s="9">
        <v>1</v>
      </c>
      <c r="I17" s="17">
        <f t="shared" si="3"/>
        <v>0.45662100456621002</v>
      </c>
      <c r="J17" s="9">
        <v>5</v>
      </c>
      <c r="K17" s="18">
        <f t="shared" si="4"/>
        <v>2.1186440677966103</v>
      </c>
      <c r="L17" s="9">
        <v>0</v>
      </c>
      <c r="M17" s="18">
        <f t="shared" si="5"/>
        <v>0</v>
      </c>
      <c r="N17" s="9">
        <v>1</v>
      </c>
      <c r="O17" s="18">
        <f t="shared" si="6"/>
        <v>0.35842293906810035</v>
      </c>
      <c r="P17" s="9">
        <v>0</v>
      </c>
      <c r="Q17" s="18">
        <f t="shared" si="7"/>
        <v>0</v>
      </c>
    </row>
    <row r="18" spans="1:17" x14ac:dyDescent="0.25">
      <c r="A18" s="14" t="s">
        <v>0</v>
      </c>
      <c r="B18" s="9">
        <v>1</v>
      </c>
      <c r="C18" s="15">
        <f t="shared" si="0"/>
        <v>0.44843049327354262</v>
      </c>
      <c r="D18" s="9">
        <v>17</v>
      </c>
      <c r="E18" s="16">
        <f t="shared" si="1"/>
        <v>7.7981651376146788</v>
      </c>
      <c r="F18" s="9">
        <v>19</v>
      </c>
      <c r="G18" s="16">
        <f t="shared" si="2"/>
        <v>8.7557603686635943</v>
      </c>
      <c r="H18" s="9">
        <v>17</v>
      </c>
      <c r="I18" s="17">
        <f t="shared" si="3"/>
        <v>7.762557077625571</v>
      </c>
      <c r="J18" s="9">
        <v>15</v>
      </c>
      <c r="K18" s="18">
        <f t="shared" si="4"/>
        <v>6.3559322033898304</v>
      </c>
      <c r="L18" s="9">
        <v>6</v>
      </c>
      <c r="M18" s="18">
        <f t="shared" si="5"/>
        <v>2.3076923076923075</v>
      </c>
      <c r="N18" s="9">
        <v>17</v>
      </c>
      <c r="O18" s="18">
        <f t="shared" si="6"/>
        <v>6.0931899641577063</v>
      </c>
      <c r="P18" s="9">
        <v>8</v>
      </c>
      <c r="Q18" s="18">
        <f t="shared" si="7"/>
        <v>3.0651340996168583</v>
      </c>
    </row>
    <row r="19" spans="1:17" x14ac:dyDescent="0.25">
      <c r="A19" s="14" t="s">
        <v>10</v>
      </c>
      <c r="B19" s="9">
        <v>0</v>
      </c>
      <c r="C19" s="15">
        <f t="shared" si="0"/>
        <v>0</v>
      </c>
      <c r="D19" s="9">
        <v>2</v>
      </c>
      <c r="E19" s="16">
        <f t="shared" si="1"/>
        <v>0.91743119266055051</v>
      </c>
      <c r="F19" s="9">
        <v>3</v>
      </c>
      <c r="G19" s="16">
        <f t="shared" si="2"/>
        <v>1.3824884792626728</v>
      </c>
      <c r="H19" s="9">
        <v>3</v>
      </c>
      <c r="I19" s="17">
        <f t="shared" si="3"/>
        <v>1.3698630136986301</v>
      </c>
      <c r="J19" s="9">
        <v>2</v>
      </c>
      <c r="K19" s="18">
        <f t="shared" si="4"/>
        <v>0.84745762711864403</v>
      </c>
      <c r="L19" s="9">
        <v>4</v>
      </c>
      <c r="M19" s="18">
        <f t="shared" si="5"/>
        <v>1.5384615384615385</v>
      </c>
      <c r="N19" s="9">
        <v>2</v>
      </c>
      <c r="O19" s="18">
        <f t="shared" si="6"/>
        <v>0.71684587813620071</v>
      </c>
      <c r="P19" s="9">
        <v>3</v>
      </c>
      <c r="Q19" s="18">
        <f t="shared" si="7"/>
        <v>1.1494252873563218</v>
      </c>
    </row>
    <row r="20" spans="1:17" x14ac:dyDescent="0.25">
      <c r="A20" s="21"/>
      <c r="B20" s="22">
        <f t="shared" ref="B20:Q20" si="8">SUM(B4:B19)</f>
        <v>223</v>
      </c>
      <c r="C20" s="23">
        <f t="shared" si="8"/>
        <v>100.00000000000001</v>
      </c>
      <c r="D20" s="24">
        <f t="shared" si="8"/>
        <v>218</v>
      </c>
      <c r="E20" s="23">
        <f t="shared" si="8"/>
        <v>100</v>
      </c>
      <c r="F20" s="24">
        <f t="shared" si="8"/>
        <v>217</v>
      </c>
      <c r="G20" s="23">
        <f t="shared" si="8"/>
        <v>100.00000000000001</v>
      </c>
      <c r="H20" s="24">
        <f t="shared" si="8"/>
        <v>219</v>
      </c>
      <c r="I20" s="23">
        <f t="shared" si="8"/>
        <v>100.00000000000001</v>
      </c>
      <c r="J20" s="24">
        <f t="shared" si="8"/>
        <v>236</v>
      </c>
      <c r="K20" s="23">
        <f t="shared" si="8"/>
        <v>99.999999999999986</v>
      </c>
      <c r="L20" s="24">
        <f t="shared" si="8"/>
        <v>260</v>
      </c>
      <c r="M20" s="23">
        <f t="shared" si="8"/>
        <v>100.00000000000001</v>
      </c>
      <c r="N20" s="24">
        <f t="shared" si="8"/>
        <v>279</v>
      </c>
      <c r="O20" s="23">
        <f t="shared" si="8"/>
        <v>99.999999999999986</v>
      </c>
      <c r="P20" s="24">
        <f t="shared" si="8"/>
        <v>261</v>
      </c>
      <c r="Q20" s="23">
        <f t="shared" si="8"/>
        <v>100</v>
      </c>
    </row>
    <row r="22" spans="1:17" x14ac:dyDescent="0.25">
      <c r="A22" s="25"/>
      <c r="B22" s="25"/>
      <c r="C22" s="7" t="s">
        <v>37</v>
      </c>
      <c r="D22" s="6"/>
      <c r="E22" s="6" t="s">
        <v>38</v>
      </c>
      <c r="F22" s="6"/>
      <c r="G22" s="6" t="s">
        <v>39</v>
      </c>
      <c r="H22" s="6"/>
      <c r="I22" s="6" t="s">
        <v>40</v>
      </c>
      <c r="J22" s="6"/>
      <c r="K22" s="6" t="s">
        <v>41</v>
      </c>
      <c r="L22" s="6"/>
      <c r="M22" s="6" t="s">
        <v>42</v>
      </c>
      <c r="N22" s="6"/>
      <c r="O22" s="6" t="s">
        <v>43</v>
      </c>
      <c r="P22" s="6"/>
      <c r="Q22" s="6" t="s">
        <v>44</v>
      </c>
    </row>
    <row r="23" spans="1:17" x14ac:dyDescent="0.25">
      <c r="A23" s="26" t="s">
        <v>13</v>
      </c>
      <c r="C23" s="27">
        <v>6.7</v>
      </c>
      <c r="E23" s="27">
        <v>57.3</v>
      </c>
      <c r="G23" s="27">
        <v>41.9</v>
      </c>
      <c r="I23" s="27">
        <v>43.8</v>
      </c>
      <c r="K23" s="27">
        <v>20.8</v>
      </c>
      <c r="M23" s="27">
        <v>46.9</v>
      </c>
      <c r="O23" s="27">
        <v>37.6</v>
      </c>
      <c r="Q23" s="27">
        <v>53.3</v>
      </c>
    </row>
    <row r="24" spans="1:17" x14ac:dyDescent="0.25">
      <c r="A24" s="26" t="s">
        <v>35</v>
      </c>
      <c r="C24" s="27">
        <v>58.06</v>
      </c>
      <c r="E24" s="27">
        <v>42.23</v>
      </c>
      <c r="G24" s="27">
        <v>66.56</v>
      </c>
      <c r="I24" s="27">
        <v>28.08</v>
      </c>
      <c r="K24" s="27">
        <v>52.04</v>
      </c>
      <c r="M24" s="27">
        <v>49.24</v>
      </c>
      <c r="O24" s="27">
        <v>64.42</v>
      </c>
      <c r="Q24" s="27">
        <v>60.98</v>
      </c>
    </row>
    <row r="25" spans="1:17" x14ac:dyDescent="0.25">
      <c r="A25" s="26" t="s">
        <v>19</v>
      </c>
      <c r="C25" s="27">
        <v>24.52</v>
      </c>
      <c r="E25" s="27">
        <v>2.68</v>
      </c>
      <c r="G25" s="27">
        <v>9.23</v>
      </c>
      <c r="I25" s="27">
        <v>9.7200000000000006</v>
      </c>
      <c r="K25" s="27">
        <v>76.91</v>
      </c>
      <c r="M25" s="27">
        <v>25.07</v>
      </c>
      <c r="O25" s="27">
        <v>33.85</v>
      </c>
      <c r="Q25" s="27">
        <v>18.2</v>
      </c>
    </row>
    <row r="26" spans="1:17" x14ac:dyDescent="0.25">
      <c r="A26" s="26" t="s">
        <v>20</v>
      </c>
      <c r="C26" s="27">
        <v>24.52</v>
      </c>
      <c r="E26" s="27">
        <v>28.19</v>
      </c>
      <c r="G26" s="27">
        <v>26.86</v>
      </c>
      <c r="I26" s="27">
        <v>11.07</v>
      </c>
      <c r="K26" s="27">
        <v>15.52</v>
      </c>
      <c r="M26" s="27">
        <v>24.17</v>
      </c>
      <c r="O26" s="27">
        <v>20.37</v>
      </c>
      <c r="Q26" s="27">
        <v>27.73</v>
      </c>
    </row>
    <row r="27" spans="1:17" x14ac:dyDescent="0.25">
      <c r="A27" s="26" t="s">
        <v>18</v>
      </c>
      <c r="C27" s="27">
        <v>9</v>
      </c>
      <c r="E27" s="27">
        <v>39.229999999999997</v>
      </c>
      <c r="G27" s="27">
        <v>22.33</v>
      </c>
      <c r="I27" s="27">
        <v>47.98</v>
      </c>
      <c r="K27" s="27">
        <v>35.840000000000003</v>
      </c>
      <c r="M27" s="27">
        <v>21.36</v>
      </c>
      <c r="O27" s="27">
        <v>30.59</v>
      </c>
      <c r="Q27" s="27">
        <v>19.059999999999999</v>
      </c>
    </row>
    <row r="28" spans="1:17" x14ac:dyDescent="0.25">
      <c r="A28" s="26"/>
    </row>
    <row r="29" spans="1:17" x14ac:dyDescent="0.25">
      <c r="A29" s="28"/>
      <c r="B29" s="12"/>
      <c r="C29" s="7" t="s">
        <v>37</v>
      </c>
      <c r="D29" s="6"/>
      <c r="E29" s="6" t="s">
        <v>38</v>
      </c>
      <c r="F29" s="6"/>
      <c r="G29" s="6" t="s">
        <v>39</v>
      </c>
      <c r="H29" s="6"/>
      <c r="I29" s="6" t="s">
        <v>40</v>
      </c>
      <c r="J29" s="6"/>
      <c r="K29" s="6" t="s">
        <v>41</v>
      </c>
      <c r="L29" s="6"/>
      <c r="M29" s="6" t="s">
        <v>42</v>
      </c>
      <c r="N29" s="6"/>
      <c r="O29" s="6" t="s">
        <v>43</v>
      </c>
      <c r="P29" s="6"/>
      <c r="Q29" s="6" t="s">
        <v>44</v>
      </c>
    </row>
    <row r="30" spans="1:17" x14ac:dyDescent="0.25">
      <c r="A30" s="26" t="s">
        <v>13</v>
      </c>
      <c r="C30" s="27">
        <v>6.7</v>
      </c>
      <c r="E30" s="27">
        <v>57.3</v>
      </c>
      <c r="G30" s="27">
        <v>41.9</v>
      </c>
      <c r="I30" s="27">
        <v>43.8</v>
      </c>
      <c r="K30" s="27">
        <v>20.8</v>
      </c>
      <c r="M30" s="27">
        <v>46.9</v>
      </c>
      <c r="O30" s="27">
        <v>37.6</v>
      </c>
      <c r="Q30" s="27">
        <v>53.3</v>
      </c>
    </row>
    <row r="31" spans="1:17" x14ac:dyDescent="0.25">
      <c r="A31" s="26" t="s">
        <v>14</v>
      </c>
      <c r="C31" s="27">
        <v>1.3</v>
      </c>
      <c r="E31" s="27">
        <v>2.2999999999999998</v>
      </c>
      <c r="G31" s="27">
        <v>6</v>
      </c>
      <c r="I31" s="27">
        <v>4.5</v>
      </c>
      <c r="K31" s="27">
        <v>50.9</v>
      </c>
      <c r="M31" s="27">
        <v>9.6</v>
      </c>
      <c r="O31" s="27">
        <v>10.8</v>
      </c>
      <c r="Q31" s="27">
        <v>7.6</v>
      </c>
    </row>
    <row r="32" spans="1:17" x14ac:dyDescent="0.25">
      <c r="A32" s="26" t="s">
        <v>15</v>
      </c>
      <c r="C32" s="27">
        <v>89.2</v>
      </c>
      <c r="E32" s="27">
        <v>1.4</v>
      </c>
      <c r="G32" s="27">
        <v>4.2</v>
      </c>
      <c r="I32" s="27">
        <v>3.2</v>
      </c>
      <c r="K32" s="27">
        <v>2.1</v>
      </c>
      <c r="M32" s="27">
        <v>3.5</v>
      </c>
      <c r="O32" s="27">
        <v>1.4</v>
      </c>
      <c r="Q32" s="27">
        <v>3.1</v>
      </c>
    </row>
    <row r="33" spans="1:17" x14ac:dyDescent="0.25">
      <c r="A33" s="26" t="s">
        <v>16</v>
      </c>
      <c r="C33" s="29">
        <f t="shared" ref="C33:Q33" si="9">SUM(C30:C32)</f>
        <v>97.2</v>
      </c>
      <c r="D33" s="30"/>
      <c r="E33" s="29">
        <f t="shared" si="9"/>
        <v>60.999999999999993</v>
      </c>
      <c r="F33" s="30"/>
      <c r="G33" s="29">
        <f t="shared" si="9"/>
        <v>52.1</v>
      </c>
      <c r="H33" s="30"/>
      <c r="I33" s="29">
        <f t="shared" si="9"/>
        <v>51.5</v>
      </c>
      <c r="J33" s="30"/>
      <c r="K33" s="29">
        <f t="shared" si="9"/>
        <v>73.8</v>
      </c>
      <c r="L33" s="30"/>
      <c r="M33" s="29">
        <f t="shared" si="9"/>
        <v>60</v>
      </c>
      <c r="N33" s="30"/>
      <c r="O33" s="29">
        <f t="shared" si="9"/>
        <v>49.800000000000004</v>
      </c>
      <c r="P33" s="30"/>
      <c r="Q33" s="29">
        <f t="shared" si="9"/>
        <v>64</v>
      </c>
    </row>
    <row r="34" spans="1:17" x14ac:dyDescent="0.25">
      <c r="A34" s="26"/>
    </row>
    <row r="35" spans="1:17" x14ac:dyDescent="0.25">
      <c r="A35" s="28"/>
      <c r="B35" s="12"/>
      <c r="C35" s="7" t="s">
        <v>37</v>
      </c>
      <c r="D35" s="6"/>
      <c r="E35" s="6" t="s">
        <v>38</v>
      </c>
      <c r="F35" s="6"/>
      <c r="G35" s="6" t="s">
        <v>39</v>
      </c>
      <c r="H35" s="6"/>
      <c r="I35" s="6" t="s">
        <v>40</v>
      </c>
      <c r="J35" s="6"/>
      <c r="K35" s="6" t="s">
        <v>41</v>
      </c>
      <c r="L35" s="6"/>
      <c r="M35" s="6" t="s">
        <v>42</v>
      </c>
      <c r="N35" s="6"/>
      <c r="O35" s="6" t="s">
        <v>43</v>
      </c>
      <c r="P35" s="6"/>
      <c r="Q35" s="6" t="s">
        <v>44</v>
      </c>
    </row>
    <row r="36" spans="1:17" x14ac:dyDescent="0.25">
      <c r="A36" s="26" t="s">
        <v>13</v>
      </c>
      <c r="C36" s="27">
        <v>6.89</v>
      </c>
      <c r="E36" s="27">
        <v>93.93</v>
      </c>
      <c r="G36" s="27">
        <v>80.42</v>
      </c>
      <c r="I36" s="27">
        <v>85</v>
      </c>
      <c r="K36" s="27">
        <v>28.18</v>
      </c>
      <c r="M36" s="27">
        <v>78.16</v>
      </c>
      <c r="O36" s="27">
        <v>75.5</v>
      </c>
      <c r="Q36" s="27">
        <v>83.28</v>
      </c>
    </row>
    <row r="37" spans="1:17" x14ac:dyDescent="0.25">
      <c r="A37" s="26" t="s">
        <v>14</v>
      </c>
      <c r="C37" s="27">
        <v>1.33</v>
      </c>
      <c r="E37" s="27">
        <v>3.77</v>
      </c>
      <c r="G37" s="27">
        <v>11.51</v>
      </c>
      <c r="I37" s="27">
        <v>8.73</v>
      </c>
      <c r="K37" s="27">
        <v>68.97</v>
      </c>
      <c r="M37" s="27">
        <v>16</v>
      </c>
      <c r="O37" s="27">
        <v>21.68</v>
      </c>
      <c r="Q37" s="27">
        <v>11.87</v>
      </c>
    </row>
    <row r="38" spans="1:17" x14ac:dyDescent="0.25">
      <c r="A38" s="26" t="s">
        <v>15</v>
      </c>
      <c r="C38" s="27">
        <v>91.76</v>
      </c>
      <c r="E38" s="27">
        <v>2.29</v>
      </c>
      <c r="G38" s="27">
        <v>8.06</v>
      </c>
      <c r="I38" s="27">
        <v>6.21</v>
      </c>
      <c r="K38" s="27">
        <v>2.84</v>
      </c>
      <c r="M38" s="27">
        <v>5.83</v>
      </c>
      <c r="O38" s="27">
        <v>2.81</v>
      </c>
      <c r="Q38" s="27">
        <v>4.84</v>
      </c>
    </row>
    <row r="39" spans="1:17" x14ac:dyDescent="0.25">
      <c r="A39" s="26" t="s">
        <v>17</v>
      </c>
      <c r="C39" s="23">
        <f t="shared" ref="C39:Q39" si="10">SUM(C36:C38)</f>
        <v>99.98</v>
      </c>
      <c r="D39" s="30"/>
      <c r="E39" s="23">
        <f t="shared" si="10"/>
        <v>99.990000000000009</v>
      </c>
      <c r="F39" s="30"/>
      <c r="G39" s="23">
        <f t="shared" si="10"/>
        <v>99.990000000000009</v>
      </c>
      <c r="H39" s="30"/>
      <c r="I39" s="23">
        <f t="shared" si="10"/>
        <v>99.94</v>
      </c>
      <c r="J39" s="30"/>
      <c r="K39" s="23">
        <f t="shared" si="10"/>
        <v>99.990000000000009</v>
      </c>
      <c r="L39" s="30"/>
      <c r="M39" s="23">
        <f t="shared" si="10"/>
        <v>99.99</v>
      </c>
      <c r="N39" s="30"/>
      <c r="O39" s="23">
        <f t="shared" si="10"/>
        <v>99.990000000000009</v>
      </c>
      <c r="P39" s="30"/>
      <c r="Q39" s="23">
        <f t="shared" si="10"/>
        <v>99.990000000000009</v>
      </c>
    </row>
    <row r="40" spans="1:17" x14ac:dyDescent="0.25">
      <c r="A40" s="26"/>
    </row>
    <row r="41" spans="1:17" ht="15.75" x14ac:dyDescent="0.25">
      <c r="A41" s="31" t="s">
        <v>28</v>
      </c>
      <c r="B41" s="32" t="s">
        <v>13</v>
      </c>
    </row>
    <row r="42" spans="1:17" ht="15.75" x14ac:dyDescent="0.25">
      <c r="A42" s="33" t="s">
        <v>21</v>
      </c>
      <c r="B42" s="34" t="s">
        <v>24</v>
      </c>
    </row>
    <row r="43" spans="1:17" ht="15.75" x14ac:dyDescent="0.25">
      <c r="A43" s="33" t="s">
        <v>22</v>
      </c>
      <c r="B43" s="34" t="s">
        <v>25</v>
      </c>
    </row>
    <row r="44" spans="1:17" ht="18.75" x14ac:dyDescent="0.35">
      <c r="A44" s="33" t="s">
        <v>62</v>
      </c>
      <c r="B44" s="34" t="s">
        <v>26</v>
      </c>
    </row>
    <row r="45" spans="1:17" ht="15.75" x14ac:dyDescent="0.25">
      <c r="A45" s="33" t="s">
        <v>23</v>
      </c>
      <c r="B45" s="34" t="s">
        <v>27</v>
      </c>
    </row>
    <row r="46" spans="1:17" x14ac:dyDescent="0.25">
      <c r="B46" s="35"/>
    </row>
    <row r="47" spans="1:17" ht="15.75" x14ac:dyDescent="0.25">
      <c r="A47" s="14" t="s">
        <v>29</v>
      </c>
      <c r="B47" s="32" t="s">
        <v>13</v>
      </c>
    </row>
    <row r="48" spans="1:17" ht="15.75" x14ac:dyDescent="0.25">
      <c r="A48" s="14" t="s">
        <v>30</v>
      </c>
      <c r="B48" s="32" t="s">
        <v>14</v>
      </c>
    </row>
    <row r="49" spans="1:2" ht="15.75" x14ac:dyDescent="0.25">
      <c r="A49" s="14" t="s">
        <v>31</v>
      </c>
      <c r="B49" s="32" t="s">
        <v>15</v>
      </c>
    </row>
  </sheetData>
  <mergeCells count="1">
    <mergeCell ref="A1:Q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alimo</dc:creator>
  <cp:lastModifiedBy>Mohammadi  Ali</cp:lastModifiedBy>
  <dcterms:created xsi:type="dcterms:W3CDTF">2012-03-21T17:00:48Z</dcterms:created>
  <dcterms:modified xsi:type="dcterms:W3CDTF">2016-11-14T11:36:01Z</dcterms:modified>
</cp:coreProperties>
</file>