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trick/Documents/PhD/ASS Silicon/revisions/DataPublication/"/>
    </mc:Choice>
  </mc:AlternateContent>
  <xr:revisionPtr revIDLastSave="0" documentId="13_ncr:1_{1621E79C-E5F5-A548-9650-073772C0DE03}" xr6:coauthVersionLast="46" xr6:coauthVersionMax="46" xr10:uidLastSave="{00000000-0000-0000-0000-000000000000}"/>
  <bookViews>
    <workbookView xWindow="0" yWindow="500" windowWidth="33600" windowHeight="20500" tabRatio="500" xr2:uid="{00000000-000D-0000-FFFF-FFFF00000000}"/>
  </bookViews>
  <sheets>
    <sheet name="Contents" sheetId="8" r:id="rId1"/>
    <sheet name="S1" sheetId="4" r:id="rId2"/>
    <sheet name="S2" sheetId="3" r:id="rId3"/>
    <sheet name="S3" sheetId="5" r:id="rId4"/>
    <sheet name="S4" sheetId="6" r:id="rId5"/>
    <sheet name="S5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0" i="4" l="1"/>
  <c r="M50" i="4" s="1"/>
  <c r="L49" i="4"/>
  <c r="M49" i="4" s="1"/>
  <c r="L48" i="4"/>
  <c r="M48" i="4" s="1"/>
  <c r="L47" i="4"/>
  <c r="M47" i="4"/>
  <c r="L46" i="4"/>
  <c r="M46" i="4" s="1"/>
  <c r="J37" i="6"/>
  <c r="J38" i="6"/>
  <c r="J39" i="6"/>
  <c r="J40" i="6"/>
  <c r="J41" i="6"/>
  <c r="J35" i="6"/>
  <c r="J10" i="6"/>
  <c r="J11" i="6"/>
  <c r="J12" i="6"/>
  <c r="J13" i="6"/>
  <c r="J5" i="6"/>
  <c r="J6" i="6"/>
  <c r="J4" i="6"/>
  <c r="Z19" i="5"/>
  <c r="Y41" i="3"/>
  <c r="Y28" i="3"/>
  <c r="Y49" i="3"/>
  <c r="Y32" i="3"/>
  <c r="Y33" i="3"/>
  <c r="Y34" i="3"/>
  <c r="Y36" i="3"/>
  <c r="Y38" i="3"/>
  <c r="Y39" i="3"/>
  <c r="Y42" i="3"/>
  <c r="Y43" i="3"/>
  <c r="Y44" i="3"/>
  <c r="Y45" i="3"/>
  <c r="Y46" i="3"/>
  <c r="Y48" i="3"/>
  <c r="J20" i="3"/>
  <c r="K20" i="3" s="1"/>
  <c r="J18" i="3"/>
  <c r="K18" i="3" s="1"/>
  <c r="J16" i="3"/>
  <c r="K16" i="3" s="1"/>
  <c r="J28" i="3"/>
  <c r="K28" i="3" s="1"/>
  <c r="J49" i="3"/>
  <c r="K49" i="3" s="1"/>
  <c r="J48" i="3"/>
  <c r="K48" i="3" s="1"/>
  <c r="J47" i="3"/>
  <c r="J46" i="3"/>
  <c r="K46" i="3"/>
  <c r="J45" i="3"/>
  <c r="K45" i="3" s="1"/>
  <c r="J44" i="3"/>
  <c r="K44" i="3"/>
  <c r="J43" i="3"/>
  <c r="K43" i="3"/>
  <c r="J42" i="3"/>
  <c r="K42" i="3"/>
  <c r="J41" i="3"/>
  <c r="K41" i="3"/>
  <c r="Z8" i="5"/>
  <c r="Z10" i="5"/>
  <c r="Z13" i="5"/>
  <c r="Z16" i="5"/>
  <c r="Z20" i="5"/>
  <c r="Z23" i="5"/>
  <c r="Z27" i="5"/>
  <c r="Z28" i="5"/>
  <c r="Z32" i="5"/>
  <c r="Z34" i="5"/>
  <c r="Z35" i="5"/>
  <c r="Z37" i="5"/>
  <c r="Z38" i="5"/>
  <c r="Z43" i="5"/>
  <c r="Z44" i="5"/>
  <c r="Z46" i="5"/>
  <c r="Z47" i="5"/>
  <c r="Z6" i="5"/>
  <c r="K8" i="5"/>
  <c r="L8" i="5"/>
  <c r="K10" i="5"/>
  <c r="L10" i="5"/>
  <c r="K12" i="5"/>
  <c r="K13" i="5"/>
  <c r="L13" i="5" s="1"/>
  <c r="K16" i="5"/>
  <c r="L16" i="5" s="1"/>
  <c r="K17" i="5"/>
  <c r="K18" i="5"/>
  <c r="K19" i="5"/>
  <c r="L19" i="5" s="1"/>
  <c r="K20" i="5"/>
  <c r="L20" i="5" s="1"/>
  <c r="K21" i="5"/>
  <c r="K22" i="5"/>
  <c r="K23" i="5"/>
  <c r="L23" i="5" s="1"/>
  <c r="K24" i="5"/>
  <c r="K27" i="5"/>
  <c r="L27" i="5" s="1"/>
  <c r="K28" i="5"/>
  <c r="L28" i="5" s="1"/>
  <c r="K29" i="5"/>
  <c r="K30" i="5"/>
  <c r="K31" i="5"/>
  <c r="K32" i="5"/>
  <c r="L32" i="5" s="1"/>
  <c r="K33" i="5"/>
  <c r="K34" i="5"/>
  <c r="L34" i="5"/>
  <c r="K35" i="5"/>
  <c r="L35" i="5" s="1"/>
  <c r="K36" i="5"/>
  <c r="K37" i="5"/>
  <c r="L37" i="5" s="1"/>
  <c r="K38" i="5"/>
  <c r="L38" i="5" s="1"/>
  <c r="K39" i="5"/>
  <c r="K40" i="5"/>
  <c r="K43" i="5"/>
  <c r="L43" i="5" s="1"/>
  <c r="K44" i="5"/>
  <c r="L44" i="5" s="1"/>
  <c r="K45" i="5"/>
  <c r="K46" i="5"/>
  <c r="L46" i="5"/>
  <c r="K47" i="5"/>
  <c r="L47" i="5" s="1"/>
  <c r="K6" i="5"/>
  <c r="L6" i="5"/>
  <c r="J39" i="3"/>
  <c r="K39" i="3" s="1"/>
  <c r="J38" i="3"/>
  <c r="K38" i="3"/>
  <c r="J36" i="3"/>
  <c r="K36" i="3" s="1"/>
  <c r="J34" i="3"/>
  <c r="K34" i="3" s="1"/>
  <c r="J33" i="3"/>
  <c r="K33" i="3" s="1"/>
  <c r="J32" i="3"/>
  <c r="K32" i="3" s="1"/>
  <c r="J37" i="3"/>
  <c r="J35" i="3"/>
  <c r="J31" i="3"/>
  <c r="J30" i="3"/>
  <c r="J5" i="3"/>
  <c r="J6" i="3"/>
  <c r="J7" i="3"/>
  <c r="J8" i="3"/>
  <c r="J9" i="3"/>
  <c r="J10" i="3"/>
  <c r="J11" i="3"/>
  <c r="J12" i="3"/>
  <c r="J13" i="3"/>
  <c r="J14" i="3"/>
  <c r="AO10" i="5"/>
  <c r="AO12" i="5"/>
  <c r="AO13" i="5"/>
  <c r="AO16" i="5"/>
  <c r="AO17" i="5"/>
  <c r="AO18" i="5"/>
  <c r="AO19" i="5"/>
  <c r="AO20" i="5"/>
  <c r="AO21" i="5"/>
  <c r="AO22" i="5"/>
  <c r="AO23" i="5"/>
  <c r="AO24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6" i="5"/>
  <c r="BD8" i="5"/>
  <c r="BD10" i="5"/>
  <c r="BD12" i="5"/>
  <c r="BD13" i="5"/>
  <c r="BD16" i="5"/>
  <c r="BD17" i="5"/>
  <c r="BD18" i="5"/>
  <c r="BD19" i="5"/>
  <c r="BD20" i="5"/>
  <c r="BD21" i="5"/>
  <c r="BD22" i="5"/>
  <c r="BD23" i="5"/>
  <c r="BD24" i="5"/>
  <c r="BD27" i="5"/>
  <c r="BD28" i="5"/>
  <c r="BD29" i="5"/>
  <c r="BD30" i="5"/>
  <c r="BD31" i="5"/>
  <c r="BD32" i="5"/>
  <c r="BD34" i="5"/>
  <c r="BD35" i="5"/>
  <c r="BD36" i="5"/>
  <c r="BD37" i="5"/>
  <c r="BD38" i="5"/>
  <c r="BD6" i="5"/>
  <c r="BC6" i="3"/>
  <c r="BC7" i="3"/>
  <c r="BC8" i="3"/>
  <c r="BC9" i="3"/>
  <c r="BC10" i="3"/>
  <c r="BC11" i="3"/>
  <c r="BC12" i="3"/>
  <c r="BC13" i="3"/>
  <c r="BC14" i="3"/>
  <c r="BC16" i="3"/>
  <c r="BC18" i="3"/>
  <c r="BC20" i="3"/>
  <c r="BC21" i="3"/>
  <c r="BC22" i="3"/>
  <c r="BC23" i="3"/>
  <c r="BC33" i="3"/>
  <c r="BC34" i="3"/>
  <c r="BC35" i="3"/>
  <c r="BC36" i="3"/>
  <c r="BC37" i="3"/>
  <c r="BC46" i="3"/>
  <c r="BC47" i="3"/>
  <c r="BC5" i="3"/>
  <c r="AN6" i="3"/>
  <c r="AN7" i="3"/>
  <c r="AN8" i="3"/>
  <c r="AN9" i="3"/>
  <c r="AN10" i="3"/>
  <c r="AN11" i="3"/>
  <c r="AN12" i="3"/>
  <c r="AN13" i="3"/>
  <c r="AN14" i="3"/>
  <c r="AN16" i="3"/>
  <c r="AN18" i="3"/>
  <c r="AN20" i="3"/>
  <c r="AN21" i="3"/>
  <c r="AN22" i="3"/>
  <c r="AN23" i="3"/>
  <c r="AN33" i="3"/>
  <c r="AN34" i="3"/>
  <c r="AN35" i="3"/>
  <c r="AN36" i="3"/>
  <c r="AN46" i="3"/>
  <c r="AN47" i="3"/>
  <c r="AN5" i="3"/>
  <c r="AP5" i="4"/>
  <c r="AA32" i="4"/>
  <c r="AA31" i="4"/>
  <c r="AA30" i="4"/>
  <c r="AA28" i="4"/>
  <c r="AA16" i="4"/>
  <c r="AA12" i="4"/>
  <c r="AA14" i="4"/>
  <c r="AA15" i="4"/>
  <c r="AA11" i="4"/>
  <c r="L28" i="4"/>
  <c r="M28" i="4" s="1"/>
  <c r="M12" i="4"/>
  <c r="L6" i="4"/>
  <c r="L7" i="4"/>
  <c r="L8" i="4"/>
  <c r="L11" i="4"/>
  <c r="M11" i="4" s="1"/>
  <c r="L12" i="4"/>
  <c r="L14" i="4"/>
  <c r="M14" i="4" s="1"/>
  <c r="L15" i="4"/>
  <c r="M15" i="4" s="1"/>
  <c r="L16" i="4"/>
  <c r="M16" i="4" s="1"/>
  <c r="L23" i="4"/>
  <c r="L24" i="4"/>
  <c r="L25" i="4"/>
  <c r="L30" i="4"/>
  <c r="M30" i="4" s="1"/>
  <c r="L31" i="4"/>
  <c r="M31" i="4" s="1"/>
  <c r="L32" i="4"/>
  <c r="M32" i="4" s="1"/>
  <c r="L35" i="4"/>
  <c r="L36" i="4"/>
  <c r="L37" i="4"/>
  <c r="L44" i="4"/>
  <c r="M44" i="4" s="1"/>
  <c r="L5" i="4"/>
  <c r="AP36" i="4"/>
  <c r="AP35" i="4"/>
  <c r="AP32" i="4"/>
  <c r="AP31" i="4"/>
  <c r="AP30" i="4"/>
  <c r="AP28" i="4"/>
  <c r="AP25" i="4"/>
  <c r="AP24" i="4"/>
  <c r="AP23" i="4"/>
  <c r="AP15" i="4"/>
  <c r="AP12" i="4"/>
  <c r="AP8" i="4"/>
  <c r="AP7" i="4"/>
  <c r="AP6" i="4"/>
  <c r="BE36" i="4"/>
  <c r="BE35" i="4"/>
  <c r="BE32" i="4"/>
  <c r="BE30" i="4"/>
  <c r="BE28" i="4"/>
  <c r="BE25" i="4"/>
  <c r="BE24" i="4"/>
  <c r="BE23" i="4"/>
  <c r="BE16" i="4"/>
  <c r="BE15" i="4"/>
  <c r="BE14" i="4"/>
  <c r="BE12" i="4"/>
  <c r="BE8" i="4"/>
  <c r="BE7" i="4"/>
  <c r="BE6" i="4"/>
  <c r="BE5" i="4"/>
</calcChain>
</file>

<file path=xl/sharedStrings.xml><?xml version="1.0" encoding="utf-8"?>
<sst xmlns="http://schemas.openxmlformats.org/spreadsheetml/2006/main" count="2278" uniqueCount="530">
  <si>
    <t>Swiss Alps</t>
  </si>
  <si>
    <t>Al</t>
  </si>
  <si>
    <t>Ca</t>
  </si>
  <si>
    <t>Fe</t>
  </si>
  <si>
    <t>K</t>
  </si>
  <si>
    <t>Mg</t>
  </si>
  <si>
    <t>Mn</t>
  </si>
  <si>
    <t>Si</t>
  </si>
  <si>
    <t>Ti</t>
  </si>
  <si>
    <t>G4</t>
  </si>
  <si>
    <t>G5</t>
  </si>
  <si>
    <t>G6</t>
  </si>
  <si>
    <t>G7</t>
  </si>
  <si>
    <t>G9</t>
  </si>
  <si>
    <t>G10</t>
  </si>
  <si>
    <t>G11</t>
  </si>
  <si>
    <t>G12</t>
  </si>
  <si>
    <t>G26</t>
  </si>
  <si>
    <t>G27</t>
  </si>
  <si>
    <t>G14</t>
  </si>
  <si>
    <t>G15</t>
  </si>
  <si>
    <t>G16</t>
  </si>
  <si>
    <t>G18</t>
  </si>
  <si>
    <t>G19</t>
  </si>
  <si>
    <t>G20</t>
  </si>
  <si>
    <t>G24</t>
  </si>
  <si>
    <t>G22</t>
  </si>
  <si>
    <t>G23</t>
  </si>
  <si>
    <t>Sri Lanka</t>
  </si>
  <si>
    <t>SL6</t>
  </si>
  <si>
    <t>SL7</t>
  </si>
  <si>
    <t>SL8</t>
  </si>
  <si>
    <t>SL9</t>
  </si>
  <si>
    <t>SL10</t>
  </si>
  <si>
    <t>SL11</t>
  </si>
  <si>
    <t>SL12</t>
  </si>
  <si>
    <t>SL13</t>
  </si>
  <si>
    <t>SL15</t>
  </si>
  <si>
    <t>SL16</t>
  </si>
  <si>
    <t>SL17</t>
  </si>
  <si>
    <t>SL18</t>
  </si>
  <si>
    <t>SL19</t>
  </si>
  <si>
    <t>SL20</t>
  </si>
  <si>
    <t>SL21</t>
  </si>
  <si>
    <t>SL22</t>
  </si>
  <si>
    <t>SL23</t>
  </si>
  <si>
    <t>SL24</t>
  </si>
  <si>
    <t>SL25</t>
  </si>
  <si>
    <t>SL26</t>
  </si>
  <si>
    <t>SL27</t>
  </si>
  <si>
    <t>SL28</t>
  </si>
  <si>
    <t>SL29</t>
  </si>
  <si>
    <t>SL88</t>
  </si>
  <si>
    <t>SL89</t>
  </si>
  <si>
    <t>SL90</t>
  </si>
  <si>
    <t>Sierra Nevada</t>
  </si>
  <si>
    <t>SN10</t>
  </si>
  <si>
    <t>SN21</t>
  </si>
  <si>
    <t>P303 soil core 0-13cm</t>
  </si>
  <si>
    <t>SN22</t>
  </si>
  <si>
    <t>P303 soil core 13-26cm</t>
  </si>
  <si>
    <t>SN23</t>
  </si>
  <si>
    <t>P303 soil core 26-34cm</t>
  </si>
  <si>
    <t>SN24</t>
  </si>
  <si>
    <t>P304 soil core 0-13cm</t>
  </si>
  <si>
    <t>SN25</t>
  </si>
  <si>
    <t>P304 soil core 13-26cm</t>
  </si>
  <si>
    <t>SN26</t>
  </si>
  <si>
    <t>P304 soil core 26-34cm</t>
  </si>
  <si>
    <t>SN20</t>
  </si>
  <si>
    <t>SN19</t>
  </si>
  <si>
    <t>SN18</t>
  </si>
  <si>
    <t>SN17</t>
  </si>
  <si>
    <t>SN16</t>
  </si>
  <si>
    <t>SN15</t>
  </si>
  <si>
    <t>SN14</t>
  </si>
  <si>
    <t>SN13</t>
  </si>
  <si>
    <t>SN12</t>
  </si>
  <si>
    <t>SN11</t>
  </si>
  <si>
    <t>BP Rock</t>
  </si>
  <si>
    <t>SN27</t>
  </si>
  <si>
    <t>P301 Bedload</t>
  </si>
  <si>
    <t>SN28</t>
  </si>
  <si>
    <t>PIG bedload</t>
  </si>
  <si>
    <t>Grass</t>
  </si>
  <si>
    <t>Moss</t>
  </si>
  <si>
    <t>Grass mat</t>
  </si>
  <si>
    <t>"Organic" SEPS</t>
  </si>
  <si>
    <t>"Inorganic" section of the grass mat</t>
  </si>
  <si>
    <t>G8</t>
  </si>
  <si>
    <t>RA29</t>
  </si>
  <si>
    <t>G25</t>
  </si>
  <si>
    <t>RA1</t>
  </si>
  <si>
    <t>RA2</t>
  </si>
  <si>
    <t xml:space="preserve">RA5 </t>
  </si>
  <si>
    <t>RA15</t>
  </si>
  <si>
    <t>RA20</t>
  </si>
  <si>
    <t>RA28</t>
  </si>
  <si>
    <t>GRI1</t>
  </si>
  <si>
    <t>SL_plant_1</t>
  </si>
  <si>
    <t>SL_plant_2</t>
  </si>
  <si>
    <t>SL_plant_3</t>
  </si>
  <si>
    <t>SL_plant_4a_5h</t>
  </si>
  <si>
    <t>SL_plant_4b</t>
  </si>
  <si>
    <t>SL_plant_5</t>
  </si>
  <si>
    <t>SL_plant_6</t>
  </si>
  <si>
    <t>SL_plant_7</t>
  </si>
  <si>
    <t>SL_plant_8</t>
  </si>
  <si>
    <t>SL_plant_9</t>
  </si>
  <si>
    <t>SL_plant_11</t>
  </si>
  <si>
    <t>SLW11</t>
  </si>
  <si>
    <t>SLW15</t>
  </si>
  <si>
    <t>SLW2</t>
  </si>
  <si>
    <t>SLW12</t>
  </si>
  <si>
    <t>SLW16</t>
  </si>
  <si>
    <t>SLW23</t>
  </si>
  <si>
    <t>SLW13</t>
  </si>
  <si>
    <t>SN_plant_1</t>
  </si>
  <si>
    <t>SN_plant_3</t>
  </si>
  <si>
    <t>SN_plant_4b</t>
  </si>
  <si>
    <t>SN_plant6</t>
  </si>
  <si>
    <t>SN_plant_7</t>
  </si>
  <si>
    <t>SN_plant_9</t>
  </si>
  <si>
    <t>SN_plant_10</t>
  </si>
  <si>
    <t>SNW34</t>
  </si>
  <si>
    <t>SNW61</t>
  </si>
  <si>
    <t>SNW13</t>
  </si>
  <si>
    <t>SNW56</t>
  </si>
  <si>
    <t>SNW44</t>
  </si>
  <si>
    <t>SNW24</t>
  </si>
  <si>
    <t>SNW29</t>
  </si>
  <si>
    <t>SNW58</t>
  </si>
  <si>
    <t>SNW53</t>
  </si>
  <si>
    <t>SNW31</t>
  </si>
  <si>
    <t>SNW41</t>
  </si>
  <si>
    <t>SNW21</t>
  </si>
  <si>
    <t>SNW26</t>
  </si>
  <si>
    <t>SNW59</t>
  </si>
  <si>
    <t>SNW11</t>
  </si>
  <si>
    <t>SNW54</t>
  </si>
  <si>
    <t>SNW32</t>
  </si>
  <si>
    <t>SNW42</t>
  </si>
  <si>
    <t>SNW22</t>
  </si>
  <si>
    <t>SNW27</t>
  </si>
  <si>
    <t>SN59</t>
  </si>
  <si>
    <t>SN60</t>
  </si>
  <si>
    <t>SN61</t>
  </si>
  <si>
    <t>SN62</t>
  </si>
  <si>
    <t>SN31</t>
  </si>
  <si>
    <t>SN32</t>
  </si>
  <si>
    <t>SN35</t>
  </si>
  <si>
    <t>SN36</t>
  </si>
  <si>
    <t>SN41</t>
  </si>
  <si>
    <t>SN43</t>
  </si>
  <si>
    <t>sample ID</t>
  </si>
  <si>
    <t>IGSN</t>
  </si>
  <si>
    <t>brief sample description</t>
  </si>
  <si>
    <t>sample type</t>
  </si>
  <si>
    <t>P301 regolith depth profile</t>
  </si>
  <si>
    <t>SN01</t>
  </si>
  <si>
    <t>GFFB1002T</t>
  </si>
  <si>
    <t>P301 core 0-13cm</t>
  </si>
  <si>
    <t>bulk soil</t>
  </si>
  <si>
    <t>SN02</t>
  </si>
  <si>
    <t>GFFB1002U</t>
  </si>
  <si>
    <t>P301 core 13-26cm</t>
  </si>
  <si>
    <t>SN03</t>
  </si>
  <si>
    <t>GFFB1002V</t>
  </si>
  <si>
    <t>P301 core 26-34cm</t>
  </si>
  <si>
    <t>SN04</t>
  </si>
  <si>
    <t>GFFB1002R</t>
  </si>
  <si>
    <t>P301 Auger 30-47cm</t>
  </si>
  <si>
    <t>SN05</t>
  </si>
  <si>
    <t>GFFB1002S</t>
  </si>
  <si>
    <t>P301 Auger 47-58cm</t>
  </si>
  <si>
    <t>SN06</t>
  </si>
  <si>
    <t>GFFB1002P</t>
  </si>
  <si>
    <t>P301 Auger 58-71cm</t>
  </si>
  <si>
    <t>SN07</t>
  </si>
  <si>
    <t>GFFB1002Q</t>
  </si>
  <si>
    <t>P301 Auger 71-83cm</t>
  </si>
  <si>
    <t>SN08</t>
  </si>
  <si>
    <t>GFFB1002W</t>
  </si>
  <si>
    <t>P301 Auger 83-95cm</t>
  </si>
  <si>
    <t>SN09</t>
  </si>
  <si>
    <t>GFFB1002X</t>
  </si>
  <si>
    <t>P301 Auger 95-105cm</t>
  </si>
  <si>
    <t>GFFB1002Y</t>
  </si>
  <si>
    <t>P301 Auger 105-116cm</t>
  </si>
  <si>
    <t>Balsam regolith depth profile</t>
  </si>
  <si>
    <t>GFFB10022</t>
  </si>
  <si>
    <t>BP 0-10cm</t>
  </si>
  <si>
    <t>GFFB10023</t>
  </si>
  <si>
    <t>BP 30-40cm</t>
  </si>
  <si>
    <t>GFFB10024</t>
  </si>
  <si>
    <t>BP 60-70cm</t>
  </si>
  <si>
    <t>GFFB10025</t>
  </si>
  <si>
    <t>BP 80-90cm</t>
  </si>
  <si>
    <t>GFFB1002K</t>
  </si>
  <si>
    <t>BP 178cm</t>
  </si>
  <si>
    <t>GFFB1002J</t>
  </si>
  <si>
    <t>BP 257cm</t>
  </si>
  <si>
    <t>GFFB1002N</t>
  </si>
  <si>
    <t>BP 287cm</t>
  </si>
  <si>
    <t>bulk saprolite</t>
  </si>
  <si>
    <t>GFFB1002M</t>
  </si>
  <si>
    <t>BP 330cm</t>
  </si>
  <si>
    <t>GFFB1002H</t>
  </si>
  <si>
    <t>BP 414cm</t>
  </si>
  <si>
    <t>GFFB1002G</t>
  </si>
  <si>
    <t>BP 513cm</t>
  </si>
  <si>
    <t>GFFB1002L</t>
  </si>
  <si>
    <t>BP 605cm</t>
  </si>
  <si>
    <t>Creek sediment loads</t>
  </si>
  <si>
    <t>Rocks</t>
  </si>
  <si>
    <t>Granodiorite</t>
  </si>
  <si>
    <t>GFFB1000B</t>
  </si>
  <si>
    <t>SN P301 Rx 2011-2</t>
  </si>
  <si>
    <t>GFFB10009</t>
  </si>
  <si>
    <t>SN P301 Rx 2011-3</t>
  </si>
  <si>
    <t>GFFB1001W</t>
  </si>
  <si>
    <t>SN P303 Rx 2011-1</t>
  </si>
  <si>
    <t>Granodiorite/Tonalite -amph-biot-rich</t>
  </si>
  <si>
    <t>GFFB1001X</t>
  </si>
  <si>
    <t>SN P303 Rx 2011-2</t>
  </si>
  <si>
    <t>GFFB10021</t>
  </si>
  <si>
    <t>BP 688cm</t>
  </si>
  <si>
    <t>weathered Granodiorite</t>
  </si>
  <si>
    <t>GFFB10027</t>
  </si>
  <si>
    <t>BP 696cm</t>
  </si>
  <si>
    <t>GFFB10026</t>
  </si>
  <si>
    <t>GFFB1001N</t>
  </si>
  <si>
    <t>SN BP Rx 2011-1</t>
  </si>
  <si>
    <t>GFFB1001Q</t>
  </si>
  <si>
    <t>SN BP Rx 2011-3A</t>
  </si>
  <si>
    <t>mean depth (cm)</t>
  </si>
  <si>
    <t>Hakgala regolith depth profile</t>
  </si>
  <si>
    <t>soil</t>
  </si>
  <si>
    <t>Hak 2010 0-30cm</t>
  </si>
  <si>
    <t>GFFB1004J</t>
  </si>
  <si>
    <t>Hak 2010 30-60cm</t>
  </si>
  <si>
    <t>GFFB1004K</t>
  </si>
  <si>
    <t>Hakgala-Combined sample (0-20cm)</t>
  </si>
  <si>
    <t>GFFB1005A</t>
  </si>
  <si>
    <t>Hakgala-Combined sample (20-40cm)</t>
  </si>
  <si>
    <t>GFFB10058</t>
  </si>
  <si>
    <t>Hakgala-Combined sample (40-60cm)</t>
  </si>
  <si>
    <t>GFFB10059</t>
  </si>
  <si>
    <t>upper saprolite</t>
  </si>
  <si>
    <t>Hak 2010 60-100cm</t>
  </si>
  <si>
    <t>GFFB1004L</t>
  </si>
  <si>
    <t>Hak 2010 100-125cm</t>
  </si>
  <si>
    <t>GFFB1004M</t>
  </si>
  <si>
    <t>Hak 2010 150-125cm</t>
  </si>
  <si>
    <t>GFFB1004N</t>
  </si>
  <si>
    <t>Hak 2010 150-220cm</t>
  </si>
  <si>
    <t>GFFB1004P</t>
  </si>
  <si>
    <t>Hak 2010 220-250 cm</t>
  </si>
  <si>
    <t>GFFB1004Q</t>
  </si>
  <si>
    <t>Hak 2010 250-300cm</t>
  </si>
  <si>
    <t>GFFB1004R</t>
  </si>
  <si>
    <t>SL14 q</t>
  </si>
  <si>
    <t>Hak 2010 300-320cm</t>
  </si>
  <si>
    <t>GFFB1004S</t>
  </si>
  <si>
    <t>Hak 2010 320-360cm</t>
  </si>
  <si>
    <t>GFFB1004T</t>
  </si>
  <si>
    <t>Hak 2010 360-410cm</t>
  </si>
  <si>
    <t>GFFB1004U</t>
  </si>
  <si>
    <t>lower saprolite</t>
  </si>
  <si>
    <t>Hak 2010 410-460cm</t>
  </si>
  <si>
    <t>GFFB1004V</t>
  </si>
  <si>
    <t>Hak 2010 460-500cm</t>
  </si>
  <si>
    <t>GFFB1004W</t>
  </si>
  <si>
    <t>Hak 2010 500-550</t>
  </si>
  <si>
    <t>GFFB1004X</t>
  </si>
  <si>
    <t>Hak 2010 550-600cm</t>
  </si>
  <si>
    <t>GFFB1004Y</t>
  </si>
  <si>
    <t>Hak 2010 600-650cm</t>
  </si>
  <si>
    <t>GFFB1004Z</t>
  </si>
  <si>
    <t>Hak 2010 650-700</t>
  </si>
  <si>
    <t>GFFB10050</t>
  </si>
  <si>
    <t>Hak 2010 700-750cm</t>
  </si>
  <si>
    <t>GFFB10051</t>
  </si>
  <si>
    <t>Hak 2010 750-800</t>
  </si>
  <si>
    <t>GFFB10052</t>
  </si>
  <si>
    <t>Hak 2010 800-820</t>
  </si>
  <si>
    <t>GFFB10053</t>
  </si>
  <si>
    <t>Hak 2010 850-885cm</t>
  </si>
  <si>
    <t>GFFB10054</t>
  </si>
  <si>
    <t>Hak 2010 955-970cm</t>
  </si>
  <si>
    <t>GFFB10055</t>
  </si>
  <si>
    <t>Hak 2010 970-995</t>
  </si>
  <si>
    <t>GFFB10056</t>
  </si>
  <si>
    <t>Hak 2010 985-1020</t>
  </si>
  <si>
    <t>GFFB10057</t>
  </si>
  <si>
    <t>SL67</t>
  </si>
  <si>
    <t>Hak 2010 P 1020</t>
  </si>
  <si>
    <t>GFFB1005V</t>
  </si>
  <si>
    <t>charnockite bedrock</t>
  </si>
  <si>
    <t>SL 61</t>
  </si>
  <si>
    <t>Hak 2010 1090cm</t>
  </si>
  <si>
    <t>GFFB1005L</t>
  </si>
  <si>
    <t>SL 64</t>
  </si>
  <si>
    <t>Hak 2010 P -20m</t>
  </si>
  <si>
    <t>GFFB1004G</t>
  </si>
  <si>
    <t>SL 66</t>
  </si>
  <si>
    <t>Hak 2010 P +22m</t>
  </si>
  <si>
    <t>GFFB1005N</t>
  </si>
  <si>
    <t>SL 68</t>
  </si>
  <si>
    <t>Hak 2010 P 1030cm</t>
  </si>
  <si>
    <t>GFFB1005S</t>
  </si>
  <si>
    <t>SL 70</t>
  </si>
  <si>
    <t>Hak 2010 P -3m</t>
  </si>
  <si>
    <t>GFFB1005T</t>
  </si>
  <si>
    <t>Table A1. Swiss Alps analyses of soil, saprolite, rock</t>
  </si>
  <si>
    <r>
      <t xml:space="preserve">sampling date </t>
    </r>
    <r>
      <rPr>
        <sz val="11"/>
        <color theme="1"/>
        <rFont val="Times New Roman"/>
        <family val="1"/>
      </rPr>
      <t>(day/month/year)</t>
    </r>
  </si>
  <si>
    <t>Goms soil profile B1</t>
  </si>
  <si>
    <t>G-2010-B1 A Horizon</t>
  </si>
  <si>
    <t>GFFB1009K</t>
  </si>
  <si>
    <t>G-2010-B1 B1 Horizon</t>
  </si>
  <si>
    <t>GFFB1009L</t>
  </si>
  <si>
    <t>G-2010-B1 B2 Horizon</t>
  </si>
  <si>
    <t>GFFB1009M</t>
  </si>
  <si>
    <t>G-2010-B1 C Horizon (sap)</t>
  </si>
  <si>
    <t>GFFB1009N</t>
  </si>
  <si>
    <t>saprolite</t>
  </si>
  <si>
    <t>Goms soil profile B2</t>
  </si>
  <si>
    <t>G-2010-B2 O Horizon</t>
  </si>
  <si>
    <t>GFFB1009P</t>
  </si>
  <si>
    <t>G-2010-B2 A Horizon</t>
  </si>
  <si>
    <t>GFFB1009Q</t>
  </si>
  <si>
    <t>G-2010-B2 B1 Horizon</t>
  </si>
  <si>
    <t>GFFB1009R</t>
  </si>
  <si>
    <t>G-2010-B2 B2 Horizon</t>
  </si>
  <si>
    <t>GFFB1009S</t>
  </si>
  <si>
    <t>G-2010-B2 C Horizon</t>
  </si>
  <si>
    <t>GFFB1009T</t>
  </si>
  <si>
    <t>Goms soil profile B4</t>
  </si>
  <si>
    <t>G-2010-B4 A Horizon</t>
  </si>
  <si>
    <t>GFFB1009H</t>
  </si>
  <si>
    <t>G-2010-B4 B1 Horizon</t>
  </si>
  <si>
    <t>GFFB1009U</t>
  </si>
  <si>
    <t>G-2010-B4 B2 Horizon</t>
  </si>
  <si>
    <t>GFFB1009V</t>
  </si>
  <si>
    <t>Goms soil profile B5</t>
  </si>
  <si>
    <t>G-2010-B5 A Horizon</t>
  </si>
  <si>
    <t>GFFB1009X</t>
  </si>
  <si>
    <t>G-2010-B5 B1 Horizon</t>
  </si>
  <si>
    <t>GFFB1009Y</t>
  </si>
  <si>
    <t>G-2010-B5 B2 Horizon</t>
  </si>
  <si>
    <t>GFFB1009Z</t>
  </si>
  <si>
    <t>G-2010-B5  C Horizon</t>
  </si>
  <si>
    <t>GFFB100A0</t>
  </si>
  <si>
    <t>Goms soil profile B6</t>
  </si>
  <si>
    <t>G-2010-B6 A Horizon</t>
  </si>
  <si>
    <t>GFFB100A3</t>
  </si>
  <si>
    <t>G-2010-B6 B1 Horizon</t>
  </si>
  <si>
    <t>GFFB100A4</t>
  </si>
  <si>
    <t>G-2010-3R Goms gneiss (outcrop)</t>
  </si>
  <si>
    <t>GFFB1006Z</t>
  </si>
  <si>
    <t>weathered rock</t>
  </si>
  <si>
    <t>Goms river sediment (bedload)</t>
  </si>
  <si>
    <t>G01</t>
  </si>
  <si>
    <t>G-2010-S5 bedload</t>
  </si>
  <si>
    <t>GFFB1009E</t>
  </si>
  <si>
    <t>river bedload sediment</t>
  </si>
  <si>
    <t>G02</t>
  </si>
  <si>
    <t>G-2010-S3 bedload</t>
  </si>
  <si>
    <t>GFFB1009C</t>
  </si>
  <si>
    <t>rock</t>
  </si>
  <si>
    <t>Aare granite roadcut A-0m</t>
  </si>
  <si>
    <t>GFFB1007A</t>
  </si>
  <si>
    <r>
      <t>Amorphous fraction (NaOH leach), μg g</t>
    </r>
    <r>
      <rPr>
        <b/>
        <vertAlign val="superscript"/>
        <sz val="11"/>
        <color theme="1"/>
        <rFont val="Times New Roman"/>
        <family val="1"/>
      </rPr>
      <t>-1</t>
    </r>
  </si>
  <si>
    <r>
      <t>Clay size fraction, μg g</t>
    </r>
    <r>
      <rPr>
        <b/>
        <vertAlign val="superscript"/>
        <sz val="11"/>
        <color theme="1"/>
        <rFont val="Times New Roman"/>
        <family val="1"/>
      </rPr>
      <t>-1</t>
    </r>
  </si>
  <si>
    <r>
      <t>δ</t>
    </r>
    <r>
      <rPr>
        <b/>
        <vertAlign val="superscript"/>
        <sz val="11"/>
        <color theme="1"/>
        <rFont val="Times New Roman"/>
        <family val="1"/>
      </rPr>
      <t>29/28</t>
    </r>
    <r>
      <rPr>
        <b/>
        <sz val="11"/>
        <color theme="1"/>
        <rFont val="Times New Roman"/>
        <family val="1"/>
      </rPr>
      <t>Si</t>
    </r>
  </si>
  <si>
    <r>
      <t>δ</t>
    </r>
    <r>
      <rPr>
        <b/>
        <vertAlign val="superscript"/>
        <sz val="11"/>
        <color theme="1"/>
        <rFont val="Times New Roman"/>
        <family val="1"/>
      </rPr>
      <t>30/28</t>
    </r>
    <r>
      <rPr>
        <b/>
        <sz val="11"/>
        <color theme="1"/>
        <rFont val="Times New Roman"/>
        <family val="1"/>
      </rPr>
      <t>Si</t>
    </r>
  </si>
  <si>
    <r>
      <t>δ</t>
    </r>
    <r>
      <rPr>
        <b/>
        <vertAlign val="superscript"/>
        <sz val="11"/>
        <color theme="1"/>
        <rFont val="Times New Roman"/>
        <family val="1"/>
      </rPr>
      <t>30/28</t>
    </r>
    <r>
      <rPr>
        <b/>
        <sz val="11"/>
        <color theme="1"/>
        <rFont val="Times New Roman"/>
        <family val="1"/>
      </rPr>
      <t>Si 95%CI</t>
    </r>
  </si>
  <si>
    <r>
      <t>δ</t>
    </r>
    <r>
      <rPr>
        <b/>
        <vertAlign val="superscript"/>
        <sz val="11"/>
        <color theme="1"/>
        <rFont val="Times New Roman"/>
        <family val="1"/>
      </rPr>
      <t>29/28</t>
    </r>
    <r>
      <rPr>
        <b/>
        <sz val="11"/>
        <color theme="1"/>
        <rFont val="Times New Roman"/>
        <family val="1"/>
      </rPr>
      <t>Si 95%CI</t>
    </r>
  </si>
  <si>
    <r>
      <t>Ge/Si (μmol mol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</si>
  <si>
    <t>SAW03</t>
  </si>
  <si>
    <t>GFFB10099</t>
  </si>
  <si>
    <t>SAW04</t>
  </si>
  <si>
    <t>GFFB1009D</t>
  </si>
  <si>
    <t>SAW05</t>
  </si>
  <si>
    <t>GFFB10098</t>
  </si>
  <si>
    <t>SAW06</t>
  </si>
  <si>
    <t>GFFB1009F</t>
  </si>
  <si>
    <t>GFFB1004D</t>
  </si>
  <si>
    <t>GFFB10047</t>
  </si>
  <si>
    <t>GFFB1003W</t>
  </si>
  <si>
    <t>GFFB10042</t>
  </si>
  <si>
    <t>GFFB1003X</t>
  </si>
  <si>
    <t>GFFB1003Y</t>
  </si>
  <si>
    <t>GFFB1003V</t>
  </si>
  <si>
    <t>P300 creek water</t>
  </si>
  <si>
    <t>GFFB1000V</t>
  </si>
  <si>
    <t>GFFB1000U</t>
  </si>
  <si>
    <t>GFFB1000W</t>
  </si>
  <si>
    <t>GFFB1000X</t>
  </si>
  <si>
    <t>GFFB1000Y</t>
  </si>
  <si>
    <t>GFFB1000Z</t>
  </si>
  <si>
    <t>GFFB10010</t>
  </si>
  <si>
    <t>P301 creek water</t>
  </si>
  <si>
    <t>GFFB1000D</t>
  </si>
  <si>
    <t>GFFB10003</t>
  </si>
  <si>
    <t>GFFB1000G</t>
  </si>
  <si>
    <t>GFFB1000F</t>
  </si>
  <si>
    <t>GFFB1000J</t>
  </si>
  <si>
    <t>GFFB1000H</t>
  </si>
  <si>
    <t>P303 creek water</t>
  </si>
  <si>
    <t>GFFB1001A</t>
  </si>
  <si>
    <t>GFFB10019</t>
  </si>
  <si>
    <t>GFFB10018</t>
  </si>
  <si>
    <t>GFFB1001D</t>
  </si>
  <si>
    <t>GFFB1001B</t>
  </si>
  <si>
    <t>GFFB1001C</t>
  </si>
  <si>
    <t>GFFB1001E</t>
  </si>
  <si>
    <t>Swiss Alps, Goms river water</t>
  </si>
  <si>
    <t>Sri Lanka creek water</t>
  </si>
  <si>
    <t>Date sampled</t>
  </si>
  <si>
    <t>Sample type</t>
  </si>
  <si>
    <t>GFFB1007K</t>
  </si>
  <si>
    <t>GFFB1007M</t>
  </si>
  <si>
    <t>GFFB10077</t>
  </si>
  <si>
    <t>GFFB1006V</t>
  </si>
  <si>
    <t>GFFB1007N</t>
  </si>
  <si>
    <t>Neolitsea fuscata</t>
  </si>
  <si>
    <t>A-B7 a</t>
  </si>
  <si>
    <t>A-2010-B7 b</t>
  </si>
  <si>
    <t>A-2010-B7 c</t>
  </si>
  <si>
    <t>G 2010</t>
  </si>
  <si>
    <t>A-2010 Veg 1</t>
  </si>
  <si>
    <t>A-2010 Veg 2</t>
  </si>
  <si>
    <t>A-2010 Veg 3</t>
  </si>
  <si>
    <t>A-2010 Veg 4</t>
  </si>
  <si>
    <t>A-2010 Veg 5</t>
  </si>
  <si>
    <t>A-2010 Veg 6</t>
  </si>
  <si>
    <t>Benkara malabarica</t>
  </si>
  <si>
    <t>Ixora spp</t>
  </si>
  <si>
    <t>Syzygium oliganthum</t>
  </si>
  <si>
    <t>Bambusa spp</t>
  </si>
  <si>
    <t>Hibiscus rosa-sinensis</t>
  </si>
  <si>
    <t>Grewia spp</t>
  </si>
  <si>
    <t>Species name</t>
  </si>
  <si>
    <t>GFFB1002Z</t>
  </si>
  <si>
    <t>GFFB10030</t>
  </si>
  <si>
    <t>GFFB10031</t>
  </si>
  <si>
    <t>GFFB10036</t>
  </si>
  <si>
    <t>--</t>
  </si>
  <si>
    <r>
      <rPr>
        <i/>
        <sz val="12"/>
        <color theme="1"/>
        <rFont val="Calibri"/>
        <family val="2"/>
        <scheme val="minor"/>
      </rPr>
      <t xml:space="preserve">Pinus ponderosa </t>
    </r>
    <r>
      <rPr>
        <sz val="12"/>
        <color theme="1"/>
        <rFont val="Calibri"/>
        <family val="2"/>
        <scheme val="minor"/>
      </rPr>
      <t>(Ponderosa Pine)</t>
    </r>
  </si>
  <si>
    <r>
      <rPr>
        <i/>
        <sz val="12"/>
        <color theme="1"/>
        <rFont val="Calibri"/>
        <family val="2"/>
        <scheme val="minor"/>
      </rPr>
      <t xml:space="preserve">Pinus jeffreyi </t>
    </r>
    <r>
      <rPr>
        <sz val="12"/>
        <color theme="1"/>
        <rFont val="Calibri"/>
        <family val="2"/>
        <scheme val="minor"/>
      </rPr>
      <t>(Jeffrey Pine)</t>
    </r>
  </si>
  <si>
    <t>Arctostaphylos (Manzanita)</t>
  </si>
  <si>
    <t>Ceanothus cordulatus (Mountain whitethorn)</t>
  </si>
  <si>
    <r>
      <rPr>
        <i/>
        <sz val="12"/>
        <color theme="1"/>
        <rFont val="Calibri"/>
        <family val="2"/>
      </rPr>
      <t>Picea</t>
    </r>
    <r>
      <rPr>
        <sz val="12"/>
        <color theme="1"/>
        <rFont val="Calibri"/>
        <family val="2"/>
      </rPr>
      <t xml:space="preserve"> (Spruce)</t>
    </r>
  </si>
  <si>
    <r>
      <rPr>
        <i/>
        <sz val="12"/>
        <color theme="1"/>
        <rFont val="Calibri"/>
        <family val="2"/>
      </rPr>
      <t>Vaccinium uliginosum</t>
    </r>
    <r>
      <rPr>
        <sz val="12"/>
        <color theme="1"/>
        <rFont val="Calibri"/>
        <family val="2"/>
      </rPr>
      <t xml:space="preserve"> (Blueberry)</t>
    </r>
  </si>
  <si>
    <t>Branch</t>
  </si>
  <si>
    <t>Leaves</t>
  </si>
  <si>
    <t>Twigs</t>
  </si>
  <si>
    <t>Stem</t>
  </si>
  <si>
    <t>Bark</t>
  </si>
  <si>
    <t xml:space="preserve">Litter/duff </t>
  </si>
  <si>
    <t>Litter/duff</t>
  </si>
  <si>
    <t>G9 Rep</t>
  </si>
  <si>
    <t>G18 Rep</t>
  </si>
  <si>
    <t>SL6 Rep</t>
  </si>
  <si>
    <t>SL7 Rep</t>
  </si>
  <si>
    <t>SL90 Rep</t>
  </si>
  <si>
    <t>SN22 Rep</t>
  </si>
  <si>
    <t>SN21 Rep</t>
  </si>
  <si>
    <t>SN59 Rep</t>
  </si>
  <si>
    <t>&lt; 0.1</t>
  </si>
  <si>
    <t>Table A2. Sierra Nevada analyses of soil, saprolite, rock</t>
  </si>
  <si>
    <t>Table A3. Sri Lanka analyses of soil, saprolite, rock</t>
  </si>
  <si>
    <t>Table A4. Analyses of water samples</t>
  </si>
  <si>
    <t>Table A5. Analyses of plant samples</t>
  </si>
  <si>
    <t>Table S4. Analyses of silicon isotope ratios and Ge/Si ratios in water samples from the Swiss Alps, Sierra Nevada and Sri Lanka sites</t>
  </si>
  <si>
    <t>Table S5. Analyses of silicon isotope ratios and Ge/Si ratios in plant samples from the Swiss Alps, Sierra Nevada, and Sri Lanka sites</t>
  </si>
  <si>
    <t>Title of Data Publication: Silicon isotope ratios and Ge/Si ratios for compartments of the Critical Zone along an erodosequence</t>
  </si>
  <si>
    <t>This file contains data to support the findings of:</t>
  </si>
  <si>
    <t>Gimsel rock laboratory, bedrock sample</t>
  </si>
  <si>
    <t>rock fragment in C horizon of profile B1</t>
  </si>
  <si>
    <t xml:space="preserve">Aare granite roadcut </t>
  </si>
  <si>
    <t>Goms soil profile B3</t>
  </si>
  <si>
    <t>G-2010-B3 0-17cm</t>
  </si>
  <si>
    <t>G-2010-B3 17-34cm</t>
  </si>
  <si>
    <t>Rock samples</t>
  </si>
  <si>
    <r>
      <t>SiO</t>
    </r>
    <r>
      <rPr>
        <b/>
        <vertAlign val="subscript"/>
        <sz val="11"/>
        <rFont val="Times New Roman"/>
        <family val="1"/>
      </rPr>
      <t>2</t>
    </r>
  </si>
  <si>
    <r>
      <t>TiO</t>
    </r>
    <r>
      <rPr>
        <b/>
        <vertAlign val="subscript"/>
        <sz val="11"/>
        <rFont val="Times New Roman"/>
        <family val="1"/>
      </rPr>
      <t>2</t>
    </r>
  </si>
  <si>
    <r>
      <t>Al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</t>
    </r>
    <r>
      <rPr>
        <b/>
        <vertAlign val="subscript"/>
        <sz val="11"/>
        <rFont val="Times New Roman"/>
        <family val="1"/>
      </rPr>
      <t>3</t>
    </r>
  </si>
  <si>
    <r>
      <t>Fe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</t>
    </r>
    <r>
      <rPr>
        <b/>
        <vertAlign val="subscript"/>
        <sz val="11"/>
        <rFont val="Times New Roman"/>
        <family val="1"/>
      </rPr>
      <t>3</t>
    </r>
  </si>
  <si>
    <t>MnO</t>
  </si>
  <si>
    <t>MgO</t>
  </si>
  <si>
    <t>CaO</t>
  </si>
  <si>
    <r>
      <t>Na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</t>
    </r>
  </si>
  <si>
    <r>
      <t>K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</t>
    </r>
  </si>
  <si>
    <r>
      <t>P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</t>
    </r>
    <r>
      <rPr>
        <b/>
        <vertAlign val="subscript"/>
        <sz val="11"/>
        <rFont val="Times New Roman"/>
        <family val="1"/>
      </rPr>
      <t>5</t>
    </r>
  </si>
  <si>
    <t xml:space="preserve">Zr </t>
  </si>
  <si>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Times New Roman"/>
        <family val="1"/>
      </rPr>
      <t>Si</t>
    </r>
  </si>
  <si>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Times New Roman"/>
        <family val="1"/>
      </rPr>
      <t>Ge</t>
    </r>
  </si>
  <si>
    <r>
      <t>Ge (x10</t>
    </r>
    <r>
      <rPr>
        <b/>
        <vertAlign val="superscript"/>
        <sz val="11"/>
        <color theme="1"/>
        <rFont val="Times New Roman"/>
        <family val="1"/>
      </rPr>
      <t>-3</t>
    </r>
    <r>
      <rPr>
        <b/>
        <sz val="11"/>
        <color theme="1"/>
        <rFont val="Times New Roman"/>
        <family val="1"/>
      </rPr>
      <t xml:space="preserve"> pg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</si>
  <si>
    <r>
      <t>Ge (pg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</si>
  <si>
    <t>Si (wt %)</t>
  </si>
  <si>
    <r>
      <t>Ge (μg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</si>
  <si>
    <r>
      <t>Ge (</t>
    </r>
    <r>
      <rPr>
        <b/>
        <sz val="11"/>
        <color theme="1"/>
        <rFont val="Times New Roman"/>
        <family val="1"/>
      </rPr>
      <t>pg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</si>
  <si>
    <t>&lt;0.01</t>
  </si>
  <si>
    <t>Bulk sample silicon isotope and Ge/Si ratios</t>
  </si>
  <si>
    <r>
      <t>Bulk sample major element geochemical composition (in oxide wt%), Zr concentrations (in μg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) and </t>
    </r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Times New Roman"/>
        <family val="1"/>
      </rPr>
      <t>Si</t>
    </r>
    <r>
      <rPr>
        <b/>
        <sz val="11"/>
        <color theme="1"/>
        <rFont val="Times New Roman"/>
        <family val="1"/>
      </rPr>
      <t xml:space="preserve">. Data from von Blanckenburg and others (submitted). </t>
    </r>
  </si>
  <si>
    <r>
      <t>Amorphous fraction (NaOH leach), major element composition (μg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bulk sample), silicon isotope and Ge/Si ratios, and Ge concentrations (fg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</si>
  <si>
    <r>
      <t>Clay size fraction, major element composition (μg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bulk sample), silicon isotope and Ge/Si ratios, and Ge concentrations (fg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</si>
  <si>
    <r>
      <t>Ge (fg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</si>
  <si>
    <r>
      <t>Si (μg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)*</t>
    </r>
  </si>
  <si>
    <t>P303 regolith depth profile</t>
  </si>
  <si>
    <r>
      <t>Bulk sample major element geochemical composition (in oxide wt%, LOI corrected), Zr concentrations (in μg g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) and </t>
    </r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Times New Roman"/>
        <family val="1"/>
      </rPr>
      <t>Si</t>
    </r>
    <r>
      <rPr>
        <b/>
        <sz val="11"/>
        <color theme="1"/>
        <rFont val="Times New Roman"/>
        <family val="1"/>
      </rPr>
      <t xml:space="preserve">. Data from von Blanckenburg and others (submitted). </t>
    </r>
  </si>
  <si>
    <t>Notes:</t>
  </si>
  <si>
    <r>
      <t>Silicon isotope data (δ</t>
    </r>
    <r>
      <rPr>
        <vertAlign val="superscript"/>
        <sz val="10"/>
        <rFont val="Verdana"/>
        <family val="2"/>
      </rPr>
      <t>30/28</t>
    </r>
    <r>
      <rPr>
        <sz val="10"/>
        <rFont val="Verdana"/>
        <family val="2"/>
      </rPr>
      <t>Si, δ</t>
    </r>
    <r>
      <rPr>
        <vertAlign val="superscript"/>
        <sz val="10"/>
        <rFont val="Verdana"/>
        <family val="2"/>
      </rPr>
      <t>29/28</t>
    </r>
    <r>
      <rPr>
        <sz val="10"/>
        <rFont val="Verdana"/>
        <family val="2"/>
      </rPr>
      <t>Si) presented as per-mille deviation from the same ratio in the NBS28 standard (NIST RM 8546). Data measured by Multi-Collector Inductively-Coupled-Plasma Mass-Spectrometry (MC-ICP-MS)</t>
    </r>
  </si>
  <si>
    <t>Germanium/Silicon ratios (Ge/Si) measured by quadrupole Inductively-Coupled-Plasma Mass-Spectrometry (ICP-MS)</t>
  </si>
  <si>
    <t>Elemental composition of bulk samples measured by XRF as reported in von Blanckenburg (2021) and references therein</t>
  </si>
  <si>
    <t>Elemental composition of amorphous fraction and clay-size fraction measured by Inductively-Coupled-Plasma Optical-Emission-Spectroscopy (ICP-OES)</t>
  </si>
  <si>
    <t>Table S1. Analyses of silicon isotope ratios, Ge/Si ratios, and supporting geochemical information, in bulk soils, saprolites, and rocks, and amorphous silica and clay size fractions, of the Swiss Alps site</t>
  </si>
  <si>
    <t>Table S2. Analyses of silicon isotope ratios, Ge/Si ratios, and supporting geochemical information, in bulk soils, saprolites, and rocks, and amorphous silica and clay size fractions, of the Sierra Nevada site</t>
  </si>
  <si>
    <t>Table S3. Analyses of silicon isotope ratios, Ge/Si ratios, and supporting geochemical information, in bulk soils, saprolites, and rocks, and amorphous silica and clay size fractions, of the Sri Lanka site</t>
  </si>
  <si>
    <t>The IGSN data can be accessed by adding the IGSN to "http://igsn.org/", e.g. http://igsn.org/GFFB1009K</t>
  </si>
  <si>
    <t>Notes</t>
  </si>
  <si>
    <t>*Dissolved Si concentrations from von Blanckenburg and others (submitted)</t>
  </si>
  <si>
    <t>Germanium concentrations calculated from silicon concentrations and measured Ge/Si ratios</t>
  </si>
  <si>
    <r>
      <t>Germanium concentrations, and element depletion metrics (the mass-transfer coefficients 𝛕</t>
    </r>
    <r>
      <rPr>
        <vertAlign val="subscript"/>
        <sz val="10"/>
        <rFont val="Verdana"/>
        <family val="2"/>
      </rPr>
      <t>Si</t>
    </r>
    <r>
      <rPr>
        <sz val="10"/>
        <rFont val="Verdana"/>
        <family val="2"/>
      </rPr>
      <t>, 𝛕</t>
    </r>
    <r>
      <rPr>
        <vertAlign val="subscript"/>
        <sz val="10"/>
        <rFont val="Verdana"/>
        <family val="2"/>
      </rPr>
      <t>Ge</t>
    </r>
    <r>
      <rPr>
        <sz val="10"/>
        <rFont val="Verdana"/>
        <family val="2"/>
      </rPr>
      <t>) are terms derived from measured parameters.</t>
    </r>
  </si>
  <si>
    <t>Frings, P. J., Oelze, M., Schubring, F., Frick, D. A., and von Blanckenburg, F.,  Interpreting silicon isotopes in the weathering zone, American Journal of Science, 2021</t>
  </si>
  <si>
    <r>
      <rPr>
        <b/>
        <i/>
        <sz val="12"/>
        <color theme="1"/>
        <rFont val="Times New Roman"/>
        <family val="1"/>
      </rPr>
      <t>When using this data please cite</t>
    </r>
    <r>
      <rPr>
        <i/>
        <sz val="12"/>
        <color theme="1"/>
        <rFont val="Times New Roman"/>
        <family val="1"/>
      </rPr>
      <t xml:space="preserve"> Frings, P. J., Oelze, M., Schubring, F., Frick, D. A., and von Blanckenburg, F., Silicon isotope ratios and Ge/Si ratios for compartments of the Critical Zone along an erodosequence, GFZ Data Services. https://doi.org/10.5880/GFZ.3.3.2021.YYYYYY</t>
    </r>
  </si>
  <si>
    <t xml:space="preserve"> </t>
  </si>
  <si>
    <t>Frings, P. J., Schubring, F., Oelze, M., and von Blanckenburg, F., Quantifying biotic and abiotic Si fluxes in the Critical Zone with Ge/Si ratios along a gradient of erosion rates, American Journal of Science,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</si>
</sst>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000000000"/>
    <numFmt numFmtId="166" formatCode="0.0"/>
  </numFmts>
  <fonts count="4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</font>
    <font>
      <sz val="11"/>
      <color indexed="8"/>
      <name val="Calibri"/>
      <family val="2"/>
    </font>
    <font>
      <b/>
      <sz val="11"/>
      <color theme="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sz val="10"/>
      <name val="Verdana"/>
      <family val="2"/>
    </font>
    <font>
      <sz val="12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000000"/>
      <name val="Calibri"/>
      <family val="2"/>
      <scheme val="minor"/>
    </font>
    <font>
      <i/>
      <sz val="11"/>
      <color theme="1"/>
      <name val="Times New Roman"/>
      <family val="1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14"/>
      <color rgb="FF000000"/>
      <name val="Times New Roman"/>
      <family val="1"/>
    </font>
    <font>
      <i/>
      <sz val="12"/>
      <color rgb="FF0070C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Times New Roman"/>
      <family val="1"/>
    </font>
    <font>
      <sz val="12"/>
      <color rgb="FFFF0000"/>
      <name val="Calibri"/>
      <family val="2"/>
    </font>
    <font>
      <sz val="12"/>
      <color rgb="FF9C0006"/>
      <name val="Calibri"/>
      <family val="2"/>
      <scheme val="minor"/>
    </font>
    <font>
      <vertAlign val="superscript"/>
      <sz val="10"/>
      <name val="Verdana"/>
      <family val="2"/>
    </font>
    <font>
      <vertAlign val="subscript"/>
      <sz val="10"/>
      <name val="Verdana"/>
      <family val="2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37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0" fontId="14" fillId="0" borderId="0"/>
    <xf numFmtId="0" fontId="19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7" fillId="2" borderId="1" xfId="7" applyFont="1" applyFill="1" applyBorder="1" applyAlignment="1">
      <alignment horizontal="left" vertical="center" wrapText="1"/>
    </xf>
    <xf numFmtId="0" fontId="7" fillId="2" borderId="1" xfId="7" applyFont="1" applyFill="1" applyBorder="1" applyAlignment="1">
      <alignment horizontal="center" vertical="center"/>
    </xf>
    <xf numFmtId="0" fontId="7" fillId="2" borderId="1" xfId="7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11" fillId="2" borderId="0" xfId="8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5" fillId="2" borderId="0" xfId="9" applyFont="1" applyFill="1" applyBorder="1" applyAlignment="1">
      <alignment vertical="center"/>
    </xf>
    <xf numFmtId="0" fontId="7" fillId="2" borderId="1" xfId="7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2" xfId="7" applyFont="1" applyFill="1" applyBorder="1" applyAlignment="1">
      <alignment horizontal="left" vertical="center"/>
    </xf>
    <xf numFmtId="0" fontId="17" fillId="2" borderId="0" xfId="7" applyFont="1" applyFill="1" applyBorder="1" applyAlignment="1">
      <alignment horizontal="left" vertical="center"/>
    </xf>
    <xf numFmtId="0" fontId="7" fillId="2" borderId="0" xfId="7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7" fillId="2" borderId="1" xfId="7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11" applyFont="1" applyFill="1" applyBorder="1" applyAlignment="1">
      <alignment vertical="center"/>
    </xf>
    <xf numFmtId="0" fontId="7" fillId="2" borderId="0" xfId="7" applyFont="1" applyFill="1" applyBorder="1" applyAlignment="1">
      <alignment horizontal="left" vertical="center" wrapText="1"/>
    </xf>
    <xf numFmtId="165" fontId="18" fillId="2" borderId="0" xfId="7" applyNumberFormat="1" applyFont="1" applyFill="1" applyBorder="1" applyAlignment="1">
      <alignment horizontal="left" vertical="center"/>
    </xf>
    <xf numFmtId="0" fontId="18" fillId="2" borderId="0" xfId="7" applyFont="1" applyFill="1" applyBorder="1" applyAlignment="1">
      <alignment horizontal="center" vertical="center" wrapText="1"/>
    </xf>
    <xf numFmtId="0" fontId="12" fillId="2" borderId="0" xfId="11" applyFont="1" applyFill="1" applyAlignment="1">
      <alignment vertical="center"/>
    </xf>
    <xf numFmtId="165" fontId="18" fillId="2" borderId="0" xfId="7" applyNumberFormat="1" applyFont="1" applyFill="1" applyBorder="1" applyAlignment="1">
      <alignment horizontal="left" vertical="center" wrapText="1"/>
    </xf>
    <xf numFmtId="14" fontId="12" fillId="2" borderId="0" xfId="0" applyNumberFormat="1" applyFont="1" applyFill="1" applyAlignment="1">
      <alignment horizontal="center"/>
    </xf>
    <xf numFmtId="49" fontId="12" fillId="2" borderId="0" xfId="11" applyNumberFormat="1" applyFont="1" applyFill="1" applyAlignment="1">
      <alignment horizontal="center" vertical="center"/>
    </xf>
    <xf numFmtId="0" fontId="13" fillId="2" borderId="0" xfId="11" applyFont="1" applyFill="1" applyBorder="1" applyAlignment="1">
      <alignment horizontal="left"/>
    </xf>
    <xf numFmtId="0" fontId="12" fillId="2" borderId="0" xfId="11" applyFont="1" applyFill="1" applyBorder="1" applyAlignment="1">
      <alignment horizontal="left" vertical="center"/>
    </xf>
    <xf numFmtId="0" fontId="12" fillId="2" borderId="0" xfId="11" applyFont="1" applyFill="1" applyAlignment="1">
      <alignment horizontal="left" vertical="center"/>
    </xf>
    <xf numFmtId="2" fontId="9" fillId="2" borderId="0" xfId="11" applyNumberFormat="1" applyFont="1" applyFill="1" applyAlignment="1">
      <alignment horizontal="left" vertical="center"/>
    </xf>
    <xf numFmtId="0" fontId="19" fillId="0" borderId="0" xfId="10"/>
    <xf numFmtId="0" fontId="1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1" xfId="8" applyFont="1" applyFill="1" applyBorder="1" applyAlignment="1">
      <alignment horizontal="left" vertical="center"/>
    </xf>
    <xf numFmtId="0" fontId="15" fillId="2" borderId="1" xfId="9" applyFont="1" applyFill="1" applyBorder="1" applyAlignment="1">
      <alignment vertical="center"/>
    </xf>
    <xf numFmtId="0" fontId="7" fillId="2" borderId="2" xfId="7" applyFont="1" applyFill="1" applyBorder="1" applyAlignment="1">
      <alignment horizontal="center" vertical="center"/>
    </xf>
    <xf numFmtId="0" fontId="12" fillId="2" borderId="0" xfId="11" applyFont="1" applyFill="1" applyBorder="1" applyAlignment="1">
      <alignment vertical="center"/>
    </xf>
    <xf numFmtId="49" fontId="12" fillId="2" borderId="0" xfId="11" applyNumberFormat="1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1" fontId="0" fillId="2" borderId="0" xfId="0" applyNumberFormat="1" applyFill="1" applyBorder="1" applyAlignment="1">
      <alignment horizontal="center"/>
    </xf>
    <xf numFmtId="0" fontId="0" fillId="2" borderId="0" xfId="0" applyFill="1"/>
    <xf numFmtId="0" fontId="12" fillId="2" borderId="2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0" fillId="2" borderId="2" xfId="0" applyFill="1" applyBorder="1"/>
    <xf numFmtId="0" fontId="7" fillId="2" borderId="3" xfId="0" applyFont="1" applyFill="1" applyBorder="1" applyAlignment="1">
      <alignment horizontal="left" vertical="center"/>
    </xf>
    <xf numFmtId="0" fontId="12" fillId="2" borderId="3" xfId="0" applyFont="1" applyFill="1" applyBorder="1"/>
    <xf numFmtId="0" fontId="0" fillId="2" borderId="3" xfId="0" applyFill="1" applyBorder="1"/>
    <xf numFmtId="0" fontId="7" fillId="2" borderId="2" xfId="0" applyFont="1" applyFill="1" applyBorder="1" applyAlignment="1">
      <alignment horizontal="center" vertical="center"/>
    </xf>
    <xf numFmtId="0" fontId="16" fillId="0" borderId="0" xfId="7" applyFont="1" applyFill="1" applyBorder="1" applyAlignment="1">
      <alignment horizontal="left" vertical="center"/>
    </xf>
    <xf numFmtId="0" fontId="1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1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1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2" borderId="0" xfId="8" applyFont="1" applyFill="1" applyBorder="1" applyAlignment="1">
      <alignment vertical="center"/>
    </xf>
    <xf numFmtId="0" fontId="11" fillId="2" borderId="1" xfId="8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16" fillId="0" borderId="1" xfId="7" applyFont="1" applyFill="1" applyBorder="1" applyAlignment="1">
      <alignment horizontal="left" vertical="center"/>
    </xf>
    <xf numFmtId="0" fontId="12" fillId="0" borderId="1" xfId="11" applyFont="1" applyFill="1" applyBorder="1" applyAlignment="1">
      <alignment vertical="center"/>
    </xf>
    <xf numFmtId="0" fontId="12" fillId="2" borderId="0" xfId="0" applyFont="1" applyFill="1"/>
    <xf numFmtId="0" fontId="12" fillId="2" borderId="0" xfId="0" applyFont="1" applyFill="1" applyBorder="1"/>
    <xf numFmtId="0" fontId="13" fillId="2" borderId="0" xfId="0" applyFont="1" applyFill="1" applyBorder="1"/>
    <xf numFmtId="0" fontId="12" fillId="2" borderId="0" xfId="10" applyFont="1" applyFill="1"/>
    <xf numFmtId="2" fontId="11" fillId="2" borderId="0" xfId="8" applyNumberFormat="1" applyFont="1" applyFill="1" applyAlignment="1">
      <alignment horizontal="left"/>
    </xf>
    <xf numFmtId="0" fontId="13" fillId="2" borderId="0" xfId="7" applyFont="1" applyFill="1" applyBorder="1" applyAlignment="1">
      <alignment horizontal="left" vertical="center"/>
    </xf>
    <xf numFmtId="14" fontId="12" fillId="2" borderId="0" xfId="7" applyNumberFormat="1" applyFont="1" applyFill="1" applyBorder="1" applyAlignment="1">
      <alignment horizontal="left" vertical="center"/>
    </xf>
    <xf numFmtId="14" fontId="12" fillId="2" borderId="0" xfId="10" applyNumberFormat="1" applyFont="1" applyFill="1" applyAlignment="1">
      <alignment horizontal="left" vertical="center"/>
    </xf>
    <xf numFmtId="14" fontId="12" fillId="2" borderId="0" xfId="0" applyNumberFormat="1" applyFont="1" applyFill="1" applyAlignment="1">
      <alignment horizontal="left" vertical="center"/>
    </xf>
    <xf numFmtId="0" fontId="13" fillId="2" borderId="0" xfId="10" applyFont="1" applyFill="1" applyBorder="1" applyAlignment="1">
      <alignment vertical="center"/>
    </xf>
    <xf numFmtId="14" fontId="12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164" fontId="22" fillId="2" borderId="0" xfId="0" applyNumberFormat="1" applyFont="1" applyFill="1" applyBorder="1" applyAlignment="1">
      <alignment horizontal="center"/>
    </xf>
    <xf numFmtId="0" fontId="7" fillId="2" borderId="3" xfId="7" applyFont="1" applyFill="1" applyBorder="1" applyAlignment="1">
      <alignment horizontal="left" vertical="center" wrapText="1"/>
    </xf>
    <xf numFmtId="0" fontId="7" fillId="2" borderId="3" xfId="7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left" vertical="center"/>
    </xf>
    <xf numFmtId="14" fontId="12" fillId="2" borderId="1" xfId="7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19" fillId="2" borderId="2" xfId="10" applyFill="1" applyBorder="1" applyAlignment="1">
      <alignment horizontal="left"/>
    </xf>
    <xf numFmtId="0" fontId="0" fillId="2" borderId="0" xfId="0" applyFill="1" applyBorder="1" applyAlignment="1">
      <alignment horizontal="left" vertical="center"/>
    </xf>
    <xf numFmtId="0" fontId="19" fillId="2" borderId="0" xfId="10" applyFill="1" applyBorder="1" applyAlignment="1">
      <alignment horizontal="left"/>
    </xf>
    <xf numFmtId="0" fontId="19" fillId="2" borderId="1" xfId="10" applyFill="1" applyBorder="1" applyAlignment="1">
      <alignment horizontal="left"/>
    </xf>
    <xf numFmtId="164" fontId="19" fillId="2" borderId="0" xfId="10" applyNumberFormat="1" applyFill="1" applyBorder="1" applyAlignment="1">
      <alignment horizontal="center"/>
    </xf>
    <xf numFmtId="164" fontId="19" fillId="2" borderId="1" xfId="10" applyNumberFormat="1" applyFill="1" applyBorder="1" applyAlignment="1">
      <alignment horizontal="center"/>
    </xf>
    <xf numFmtId="0" fontId="2" fillId="2" borderId="0" xfId="0" quotePrefix="1" applyFont="1" applyFill="1" applyBorder="1" applyAlignment="1">
      <alignment horizontal="left"/>
    </xf>
    <xf numFmtId="0" fontId="19" fillId="2" borderId="0" xfId="10" quotePrefix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23" fillId="2" borderId="0" xfId="11" applyFont="1" applyFill="1" applyAlignment="1">
      <alignment vertical="center"/>
    </xf>
    <xf numFmtId="164" fontId="25" fillId="2" borderId="0" xfId="0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2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9" fillId="2" borderId="0" xfId="10" applyFill="1" applyBorder="1" applyAlignment="1">
      <alignment horizontal="center"/>
    </xf>
    <xf numFmtId="0" fontId="19" fillId="2" borderId="1" xfId="10" applyFill="1" applyBorder="1" applyAlignment="1">
      <alignment horizontal="center"/>
    </xf>
    <xf numFmtId="2" fontId="19" fillId="2" borderId="0" xfId="10" applyNumberFormat="1" applyFill="1" applyBorder="1" applyAlignment="1">
      <alignment horizontal="center"/>
    </xf>
    <xf numFmtId="165" fontId="27" fillId="2" borderId="0" xfId="7" applyNumberFormat="1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0" fontId="29" fillId="0" borderId="0" xfId="0" applyFont="1"/>
    <xf numFmtId="0" fontId="30" fillId="0" borderId="0" xfId="0" applyFont="1"/>
    <xf numFmtId="2" fontId="9" fillId="2" borderId="0" xfId="11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2" fontId="9" fillId="2" borderId="1" xfId="11" applyNumberFormat="1" applyFont="1" applyFill="1" applyBorder="1" applyAlignment="1">
      <alignment horizontal="left" vertical="center"/>
    </xf>
    <xf numFmtId="14" fontId="12" fillId="2" borderId="1" xfId="0" applyNumberFormat="1" applyFont="1" applyFill="1" applyBorder="1" applyAlignment="1">
      <alignment horizontal="center"/>
    </xf>
    <xf numFmtId="0" fontId="11" fillId="2" borderId="0" xfId="8" applyFont="1" applyFill="1" applyAlignment="1">
      <alignment vertical="center"/>
    </xf>
    <xf numFmtId="2" fontId="11" fillId="2" borderId="0" xfId="8" applyNumberFormat="1" applyFont="1" applyFill="1" applyAlignment="1">
      <alignment horizontal="left" vertical="center"/>
    </xf>
    <xf numFmtId="2" fontId="12" fillId="2" borderId="0" xfId="11" applyNumberFormat="1" applyFont="1" applyFill="1" applyBorder="1" applyAlignment="1">
      <alignment horizontal="center" vertical="center"/>
    </xf>
    <xf numFmtId="2" fontId="12" fillId="2" borderId="0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7" applyFont="1" applyFill="1" applyBorder="1" applyAlignment="1">
      <alignment horizontal="left" vertical="center" wrapText="1"/>
    </xf>
    <xf numFmtId="0" fontId="7" fillId="2" borderId="2" xfId="7" applyFont="1" applyFill="1" applyBorder="1" applyAlignment="1">
      <alignment horizontal="left" vertical="center" wrapText="1"/>
    </xf>
    <xf numFmtId="166" fontId="31" fillId="2" borderId="3" xfId="11" applyNumberFormat="1" applyFont="1" applyFill="1" applyBorder="1" applyAlignment="1">
      <alignment horizontal="center" vertical="center"/>
    </xf>
    <xf numFmtId="164" fontId="31" fillId="2" borderId="3" xfId="11" applyNumberFormat="1" applyFont="1" applyFill="1" applyBorder="1" applyAlignment="1">
      <alignment horizontal="center" vertical="center"/>
    </xf>
    <xf numFmtId="2" fontId="31" fillId="2" borderId="3" xfId="11" applyNumberFormat="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2" borderId="3" xfId="11" applyFont="1" applyFill="1" applyBorder="1" applyAlignment="1">
      <alignment horizontal="center" vertical="center"/>
    </xf>
    <xf numFmtId="2" fontId="12" fillId="2" borderId="0" xfId="11" applyNumberFormat="1" applyFont="1" applyFill="1" applyAlignment="1">
      <alignment horizontal="center" vertical="center"/>
    </xf>
    <xf numFmtId="2" fontId="35" fillId="2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19" fillId="0" borderId="0" xfId="10" applyFill="1"/>
    <xf numFmtId="2" fontId="2" fillId="2" borderId="0" xfId="0" quotePrefix="1" applyNumberFormat="1" applyFont="1" applyFill="1" applyBorder="1" applyAlignment="1">
      <alignment horizontal="center"/>
    </xf>
    <xf numFmtId="0" fontId="0" fillId="2" borderId="0" xfId="0" quotePrefix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1" fontId="0" fillId="2" borderId="0" xfId="0" applyNumberFormat="1" applyFont="1" applyFill="1" applyBorder="1" applyAlignment="1">
      <alignment horizontal="center"/>
    </xf>
    <xf numFmtId="164" fontId="24" fillId="2" borderId="0" xfId="0" applyNumberFormat="1" applyFont="1" applyFill="1" applyBorder="1" applyAlignment="1">
      <alignment horizontal="center"/>
    </xf>
    <xf numFmtId="2" fontId="0" fillId="2" borderId="0" xfId="0" quotePrefix="1" applyNumberFormat="1" applyFont="1" applyFill="1" applyBorder="1" applyAlignment="1">
      <alignment horizontal="center"/>
    </xf>
    <xf numFmtId="1" fontId="0" fillId="2" borderId="0" xfId="0" quotePrefix="1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2" fontId="0" fillId="2" borderId="0" xfId="11" applyNumberFormat="1" applyFont="1" applyFill="1" applyAlignment="1">
      <alignment horizontal="center" vertical="center"/>
    </xf>
    <xf numFmtId="2" fontId="0" fillId="2" borderId="0" xfId="0" quotePrefix="1" applyNumberFormat="1" applyFill="1" applyBorder="1" applyAlignment="1">
      <alignment horizontal="center"/>
    </xf>
    <xf numFmtId="2" fontId="0" fillId="2" borderId="0" xfId="11" quotePrefix="1" applyNumberFormat="1" applyFont="1" applyFill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2" fontId="22" fillId="2" borderId="0" xfId="0" applyNumberFormat="1" applyFont="1" applyFill="1" applyBorder="1" applyAlignment="1">
      <alignment horizontal="center"/>
    </xf>
    <xf numFmtId="2" fontId="19" fillId="2" borderId="0" xfId="10" quotePrefix="1" applyNumberFormat="1" applyFill="1" applyBorder="1" applyAlignment="1">
      <alignment horizontal="center"/>
    </xf>
    <xf numFmtId="2" fontId="19" fillId="0" borderId="0" xfId="10" applyNumberFormat="1"/>
    <xf numFmtId="2" fontId="12" fillId="2" borderId="0" xfId="11" quotePrefix="1" applyNumberFormat="1" applyFont="1" applyFill="1" applyAlignment="1">
      <alignment horizontal="center" vertical="center"/>
    </xf>
    <xf numFmtId="164" fontId="2" fillId="2" borderId="0" xfId="0" quotePrefix="1" applyNumberFormat="1" applyFont="1" applyFill="1" applyBorder="1" applyAlignment="1">
      <alignment horizontal="center"/>
    </xf>
    <xf numFmtId="164" fontId="22" fillId="3" borderId="0" xfId="0" applyNumberFormat="1" applyFont="1" applyFill="1" applyAlignment="1">
      <alignment horizontal="center"/>
    </xf>
    <xf numFmtId="0" fontId="0" fillId="2" borderId="1" xfId="0" quotePrefix="1" applyFill="1" applyBorder="1" applyAlignment="1">
      <alignment horizontal="center"/>
    </xf>
    <xf numFmtId="2" fontId="36" fillId="4" borderId="0" xfId="356" quotePrefix="1" applyNumberFormat="1" applyBorder="1" applyAlignment="1">
      <alignment horizontal="center"/>
    </xf>
    <xf numFmtId="0" fontId="36" fillId="4" borderId="0" xfId="356" applyBorder="1"/>
    <xf numFmtId="0" fontId="10" fillId="2" borderId="0" xfId="8" applyFill="1"/>
    <xf numFmtId="0" fontId="10" fillId="2" borderId="0" xfId="8" applyFill="1" applyBorder="1" applyAlignment="1">
      <alignment horizontal="left" vertical="center"/>
    </xf>
    <xf numFmtId="0" fontId="19" fillId="0" borderId="0" xfId="0" applyFont="1"/>
    <xf numFmtId="0" fontId="39" fillId="2" borderId="0" xfId="0" applyFont="1" applyFill="1" applyAlignment="1">
      <alignment horizontal="left" wrapText="1"/>
    </xf>
    <xf numFmtId="0" fontId="7" fillId="2" borderId="3" xfId="0" applyFont="1" applyFill="1" applyBorder="1" applyAlignment="1">
      <alignment horizontal="left" vertical="center"/>
    </xf>
    <xf numFmtId="0" fontId="7" fillId="2" borderId="3" xfId="7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</cellXfs>
  <cellStyles count="374">
    <cellStyle name="Bad" xfId="356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Normal" xfId="0" builtinId="0"/>
    <cellStyle name="Normal 3" xfId="10" xr:uid="{00000000-0005-0000-0000-000072010000}"/>
    <cellStyle name="Normal 4" xfId="11" xr:uid="{00000000-0005-0000-0000-000073010000}"/>
    <cellStyle name="Normal_Sierra2011-2012_samples" xfId="7" xr:uid="{00000000-0005-0000-0000-000074010000}"/>
    <cellStyle name="Standard 3" xfId="9" xr:uid="{00000000-0005-0000-0000-000075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igsn.org/GFFB1009S" TargetMode="External"/><Relationship Id="rId13" Type="http://schemas.openxmlformats.org/officeDocument/2006/relationships/hyperlink" Target="http://igsn.org/GFFB1009X" TargetMode="External"/><Relationship Id="rId18" Type="http://schemas.openxmlformats.org/officeDocument/2006/relationships/hyperlink" Target="http://igsn.org/GFFB100A4" TargetMode="External"/><Relationship Id="rId3" Type="http://schemas.openxmlformats.org/officeDocument/2006/relationships/hyperlink" Target="http://igsn.org/GFFB1009M" TargetMode="External"/><Relationship Id="rId21" Type="http://schemas.openxmlformats.org/officeDocument/2006/relationships/hyperlink" Target="http://igsn.org/GFFB1009C" TargetMode="External"/><Relationship Id="rId7" Type="http://schemas.openxmlformats.org/officeDocument/2006/relationships/hyperlink" Target="http://igsn.org/GFFB1009R" TargetMode="External"/><Relationship Id="rId12" Type="http://schemas.openxmlformats.org/officeDocument/2006/relationships/hyperlink" Target="http://igsn.org/GFFB1009V" TargetMode="External"/><Relationship Id="rId17" Type="http://schemas.openxmlformats.org/officeDocument/2006/relationships/hyperlink" Target="http://igsn.org/GFFB100A3" TargetMode="External"/><Relationship Id="rId2" Type="http://schemas.openxmlformats.org/officeDocument/2006/relationships/hyperlink" Target="http://igsn.org/GFFB1009L" TargetMode="External"/><Relationship Id="rId16" Type="http://schemas.openxmlformats.org/officeDocument/2006/relationships/hyperlink" Target="http://igsn.org/GFFB100A0" TargetMode="External"/><Relationship Id="rId20" Type="http://schemas.openxmlformats.org/officeDocument/2006/relationships/hyperlink" Target="http://igsn.org/GFFB1009E" TargetMode="External"/><Relationship Id="rId1" Type="http://schemas.openxmlformats.org/officeDocument/2006/relationships/hyperlink" Target="http://igsn.org/GFFB1009K" TargetMode="External"/><Relationship Id="rId6" Type="http://schemas.openxmlformats.org/officeDocument/2006/relationships/hyperlink" Target="http://igsn.org/GFFB1009Q" TargetMode="External"/><Relationship Id="rId11" Type="http://schemas.openxmlformats.org/officeDocument/2006/relationships/hyperlink" Target="http://igsn.org/GFFB1009U" TargetMode="External"/><Relationship Id="rId5" Type="http://schemas.openxmlformats.org/officeDocument/2006/relationships/hyperlink" Target="http://igsn.org/GFFB1009P" TargetMode="External"/><Relationship Id="rId15" Type="http://schemas.openxmlformats.org/officeDocument/2006/relationships/hyperlink" Target="http://igsn.org/GFFB1009Z" TargetMode="External"/><Relationship Id="rId10" Type="http://schemas.openxmlformats.org/officeDocument/2006/relationships/hyperlink" Target="http://igsn.org/GFFB1009H" TargetMode="External"/><Relationship Id="rId19" Type="http://schemas.openxmlformats.org/officeDocument/2006/relationships/hyperlink" Target="http://igsn.org/GFFB1006Z" TargetMode="External"/><Relationship Id="rId4" Type="http://schemas.openxmlformats.org/officeDocument/2006/relationships/hyperlink" Target="http://igsn.org/GFFB1009N" TargetMode="External"/><Relationship Id="rId9" Type="http://schemas.openxmlformats.org/officeDocument/2006/relationships/hyperlink" Target="http://igsn.org/GFFB1009T" TargetMode="External"/><Relationship Id="rId14" Type="http://schemas.openxmlformats.org/officeDocument/2006/relationships/hyperlink" Target="http://igsn.org/GFFB1009Y" TargetMode="External"/><Relationship Id="rId22" Type="http://schemas.openxmlformats.org/officeDocument/2006/relationships/hyperlink" Target="http://igsn.org/GFFB1007A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gsn.org/GFFB1002W" TargetMode="External"/><Relationship Id="rId13" Type="http://schemas.openxmlformats.org/officeDocument/2006/relationships/hyperlink" Target="http://igsn.org/GFFB10024" TargetMode="External"/><Relationship Id="rId18" Type="http://schemas.openxmlformats.org/officeDocument/2006/relationships/hyperlink" Target="http://igsn.org/GFFB1002M" TargetMode="External"/><Relationship Id="rId26" Type="http://schemas.openxmlformats.org/officeDocument/2006/relationships/hyperlink" Target="http://igsn.org/GFFB10021" TargetMode="External"/><Relationship Id="rId3" Type="http://schemas.openxmlformats.org/officeDocument/2006/relationships/hyperlink" Target="http://igsn.org/GFFB1002V" TargetMode="External"/><Relationship Id="rId21" Type="http://schemas.openxmlformats.org/officeDocument/2006/relationships/hyperlink" Target="http://igsn.org/GFFB1002L" TargetMode="External"/><Relationship Id="rId7" Type="http://schemas.openxmlformats.org/officeDocument/2006/relationships/hyperlink" Target="http://igsn.org/GFFB1002Q" TargetMode="External"/><Relationship Id="rId12" Type="http://schemas.openxmlformats.org/officeDocument/2006/relationships/hyperlink" Target="http://igsn.org/GFFB10023" TargetMode="External"/><Relationship Id="rId17" Type="http://schemas.openxmlformats.org/officeDocument/2006/relationships/hyperlink" Target="http://igsn.org/GFFB1002N" TargetMode="External"/><Relationship Id="rId25" Type="http://schemas.openxmlformats.org/officeDocument/2006/relationships/hyperlink" Target="http://igsn.org/GFFB1001X" TargetMode="External"/><Relationship Id="rId2" Type="http://schemas.openxmlformats.org/officeDocument/2006/relationships/hyperlink" Target="http://igsn.org/GFFB1002U" TargetMode="External"/><Relationship Id="rId16" Type="http://schemas.openxmlformats.org/officeDocument/2006/relationships/hyperlink" Target="http://igsn.org/GFFB1002J" TargetMode="External"/><Relationship Id="rId20" Type="http://schemas.openxmlformats.org/officeDocument/2006/relationships/hyperlink" Target="http://igsn.org/GFFB1002G" TargetMode="External"/><Relationship Id="rId29" Type="http://schemas.openxmlformats.org/officeDocument/2006/relationships/hyperlink" Target="http://igsn.org/GFFB1001N" TargetMode="External"/><Relationship Id="rId1" Type="http://schemas.openxmlformats.org/officeDocument/2006/relationships/hyperlink" Target="http://igsn.org/GFFB1002T" TargetMode="External"/><Relationship Id="rId6" Type="http://schemas.openxmlformats.org/officeDocument/2006/relationships/hyperlink" Target="http://igsn.org/GFFB1002P" TargetMode="External"/><Relationship Id="rId11" Type="http://schemas.openxmlformats.org/officeDocument/2006/relationships/hyperlink" Target="http://igsn.org/GFFB10022" TargetMode="External"/><Relationship Id="rId24" Type="http://schemas.openxmlformats.org/officeDocument/2006/relationships/hyperlink" Target="http://igsn.org/GFFB1001W" TargetMode="External"/><Relationship Id="rId5" Type="http://schemas.openxmlformats.org/officeDocument/2006/relationships/hyperlink" Target="http://igsn.org/GFFB1002S" TargetMode="External"/><Relationship Id="rId15" Type="http://schemas.openxmlformats.org/officeDocument/2006/relationships/hyperlink" Target="http://igsn.org/GFFB1002K" TargetMode="External"/><Relationship Id="rId23" Type="http://schemas.openxmlformats.org/officeDocument/2006/relationships/hyperlink" Target="http://igsn.org/GFFB10009" TargetMode="External"/><Relationship Id="rId28" Type="http://schemas.openxmlformats.org/officeDocument/2006/relationships/hyperlink" Target="http://igsn.org/GFFB10026" TargetMode="External"/><Relationship Id="rId10" Type="http://schemas.openxmlformats.org/officeDocument/2006/relationships/hyperlink" Target="http://igsn.org/GFFB1002Y" TargetMode="External"/><Relationship Id="rId19" Type="http://schemas.openxmlformats.org/officeDocument/2006/relationships/hyperlink" Target="http://igsn.org/GFFB1002H" TargetMode="External"/><Relationship Id="rId4" Type="http://schemas.openxmlformats.org/officeDocument/2006/relationships/hyperlink" Target="http://igsn.org/GFFB1002R" TargetMode="External"/><Relationship Id="rId9" Type="http://schemas.openxmlformats.org/officeDocument/2006/relationships/hyperlink" Target="http://igsn.org/GFFB1002X" TargetMode="External"/><Relationship Id="rId14" Type="http://schemas.openxmlformats.org/officeDocument/2006/relationships/hyperlink" Target="http://igsn.org/GFFB10025" TargetMode="External"/><Relationship Id="rId22" Type="http://schemas.openxmlformats.org/officeDocument/2006/relationships/hyperlink" Target="http://igsn.org/GFFB1000B" TargetMode="External"/><Relationship Id="rId27" Type="http://schemas.openxmlformats.org/officeDocument/2006/relationships/hyperlink" Target="http://igsn.org/GFFB10027" TargetMode="External"/><Relationship Id="rId30" Type="http://schemas.openxmlformats.org/officeDocument/2006/relationships/hyperlink" Target="http://igsn.org/GFFB1001Q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igsn.org/GFFB1004N" TargetMode="External"/><Relationship Id="rId13" Type="http://schemas.openxmlformats.org/officeDocument/2006/relationships/hyperlink" Target="http://igsn.org/GFFB1004T" TargetMode="External"/><Relationship Id="rId18" Type="http://schemas.openxmlformats.org/officeDocument/2006/relationships/hyperlink" Target="http://igsn.org/GFFB1004Y" TargetMode="External"/><Relationship Id="rId26" Type="http://schemas.openxmlformats.org/officeDocument/2006/relationships/hyperlink" Target="http://igsn.org/GFFB10056" TargetMode="External"/><Relationship Id="rId3" Type="http://schemas.openxmlformats.org/officeDocument/2006/relationships/hyperlink" Target="http://igsn.org/GFFB10058" TargetMode="External"/><Relationship Id="rId21" Type="http://schemas.openxmlformats.org/officeDocument/2006/relationships/hyperlink" Target="http://igsn.org/GFFB10051" TargetMode="External"/><Relationship Id="rId7" Type="http://schemas.openxmlformats.org/officeDocument/2006/relationships/hyperlink" Target="http://igsn.org/GFFB1004M" TargetMode="External"/><Relationship Id="rId12" Type="http://schemas.openxmlformats.org/officeDocument/2006/relationships/hyperlink" Target="http://igsn.org/GFFB1004S" TargetMode="External"/><Relationship Id="rId17" Type="http://schemas.openxmlformats.org/officeDocument/2006/relationships/hyperlink" Target="http://igsn.org/GFFB1004X" TargetMode="External"/><Relationship Id="rId25" Type="http://schemas.openxmlformats.org/officeDocument/2006/relationships/hyperlink" Target="http://igsn.org/GFFB10055" TargetMode="External"/><Relationship Id="rId2" Type="http://schemas.openxmlformats.org/officeDocument/2006/relationships/hyperlink" Target="http://igsn.org/GFFB1004K" TargetMode="External"/><Relationship Id="rId16" Type="http://schemas.openxmlformats.org/officeDocument/2006/relationships/hyperlink" Target="http://igsn.org/GFFB1004W" TargetMode="External"/><Relationship Id="rId20" Type="http://schemas.openxmlformats.org/officeDocument/2006/relationships/hyperlink" Target="http://igsn.org/GFFB10050" TargetMode="External"/><Relationship Id="rId29" Type="http://schemas.openxmlformats.org/officeDocument/2006/relationships/hyperlink" Target="http://igsn.org/GFFB1005L" TargetMode="External"/><Relationship Id="rId1" Type="http://schemas.openxmlformats.org/officeDocument/2006/relationships/hyperlink" Target="http://igsn.org/GFFB1004J" TargetMode="External"/><Relationship Id="rId6" Type="http://schemas.openxmlformats.org/officeDocument/2006/relationships/hyperlink" Target="http://igsn.org/GFFB1004L" TargetMode="External"/><Relationship Id="rId11" Type="http://schemas.openxmlformats.org/officeDocument/2006/relationships/hyperlink" Target="http://igsn.org/GFFB1004R" TargetMode="External"/><Relationship Id="rId24" Type="http://schemas.openxmlformats.org/officeDocument/2006/relationships/hyperlink" Target="http://igsn.org/GFFB10054" TargetMode="External"/><Relationship Id="rId32" Type="http://schemas.openxmlformats.org/officeDocument/2006/relationships/hyperlink" Target="http://igsn.org/GFFB1005T" TargetMode="External"/><Relationship Id="rId5" Type="http://schemas.openxmlformats.org/officeDocument/2006/relationships/hyperlink" Target="http://igsn.org/GFFB1005A" TargetMode="External"/><Relationship Id="rId15" Type="http://schemas.openxmlformats.org/officeDocument/2006/relationships/hyperlink" Target="http://igsn.org/GFFB1004V" TargetMode="External"/><Relationship Id="rId23" Type="http://schemas.openxmlformats.org/officeDocument/2006/relationships/hyperlink" Target="http://igsn.org/GFFB10053" TargetMode="External"/><Relationship Id="rId28" Type="http://schemas.openxmlformats.org/officeDocument/2006/relationships/hyperlink" Target="http://igsn.org/GFFB1005V" TargetMode="External"/><Relationship Id="rId10" Type="http://schemas.openxmlformats.org/officeDocument/2006/relationships/hyperlink" Target="http://igsn.org/GFFB1004Q" TargetMode="External"/><Relationship Id="rId19" Type="http://schemas.openxmlformats.org/officeDocument/2006/relationships/hyperlink" Target="http://igsn.org/GFFB1004Z" TargetMode="External"/><Relationship Id="rId31" Type="http://schemas.openxmlformats.org/officeDocument/2006/relationships/hyperlink" Target="http://igsn.org/GFFB1005S" TargetMode="External"/><Relationship Id="rId4" Type="http://schemas.openxmlformats.org/officeDocument/2006/relationships/hyperlink" Target="http://igsn.org/GFFB10059" TargetMode="External"/><Relationship Id="rId9" Type="http://schemas.openxmlformats.org/officeDocument/2006/relationships/hyperlink" Target="http://igsn.org/GFFB1004P" TargetMode="External"/><Relationship Id="rId14" Type="http://schemas.openxmlformats.org/officeDocument/2006/relationships/hyperlink" Target="http://igsn.org/GFFB1004U" TargetMode="External"/><Relationship Id="rId22" Type="http://schemas.openxmlformats.org/officeDocument/2006/relationships/hyperlink" Target="http://igsn.org/GFFB10052" TargetMode="External"/><Relationship Id="rId27" Type="http://schemas.openxmlformats.org/officeDocument/2006/relationships/hyperlink" Target="http://igsn.org/GFFB10057" TargetMode="External"/><Relationship Id="rId30" Type="http://schemas.openxmlformats.org/officeDocument/2006/relationships/hyperlink" Target="http://igsn.org/GFFB1005N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igsn.org/GFFB10010" TargetMode="External"/><Relationship Id="rId13" Type="http://schemas.openxmlformats.org/officeDocument/2006/relationships/hyperlink" Target="http://igsn.org/GFFB1000W" TargetMode="External"/><Relationship Id="rId18" Type="http://schemas.openxmlformats.org/officeDocument/2006/relationships/hyperlink" Target="http://igsn.org/GFFB1000D" TargetMode="External"/><Relationship Id="rId26" Type="http://schemas.openxmlformats.org/officeDocument/2006/relationships/hyperlink" Target="http://igsn.org/GFFB10018" TargetMode="External"/><Relationship Id="rId3" Type="http://schemas.openxmlformats.org/officeDocument/2006/relationships/hyperlink" Target="http://igsn.org/GFFB10042" TargetMode="External"/><Relationship Id="rId21" Type="http://schemas.openxmlformats.org/officeDocument/2006/relationships/hyperlink" Target="http://igsn.org/GFFB1001A" TargetMode="External"/><Relationship Id="rId7" Type="http://schemas.openxmlformats.org/officeDocument/2006/relationships/hyperlink" Target="http://igsn.org/GFFB10047" TargetMode="External"/><Relationship Id="rId12" Type="http://schemas.openxmlformats.org/officeDocument/2006/relationships/hyperlink" Target="http://igsn.org/GFFB1000U" TargetMode="External"/><Relationship Id="rId17" Type="http://schemas.openxmlformats.org/officeDocument/2006/relationships/hyperlink" Target="http://igsn.org/GFFB1000F" TargetMode="External"/><Relationship Id="rId25" Type="http://schemas.openxmlformats.org/officeDocument/2006/relationships/hyperlink" Target="http://igsn.org/GFFB10019" TargetMode="External"/><Relationship Id="rId2" Type="http://schemas.openxmlformats.org/officeDocument/2006/relationships/hyperlink" Target="http://igsn.org/GFFB1003W" TargetMode="External"/><Relationship Id="rId16" Type="http://schemas.openxmlformats.org/officeDocument/2006/relationships/hyperlink" Target="http://igsn.org/GFFB1000G" TargetMode="External"/><Relationship Id="rId20" Type="http://schemas.openxmlformats.org/officeDocument/2006/relationships/hyperlink" Target="http://igsn.org/GFFB1001E" TargetMode="External"/><Relationship Id="rId29" Type="http://schemas.openxmlformats.org/officeDocument/2006/relationships/hyperlink" Target="http://igsn.org/GFFB10098" TargetMode="External"/><Relationship Id="rId1" Type="http://schemas.openxmlformats.org/officeDocument/2006/relationships/hyperlink" Target="http://igsn.org/GFFB1004D" TargetMode="External"/><Relationship Id="rId6" Type="http://schemas.openxmlformats.org/officeDocument/2006/relationships/hyperlink" Target="http://igsn.org/GFFB1003Y" TargetMode="External"/><Relationship Id="rId11" Type="http://schemas.openxmlformats.org/officeDocument/2006/relationships/hyperlink" Target="http://igsn.org/GFFB1000Y" TargetMode="External"/><Relationship Id="rId24" Type="http://schemas.openxmlformats.org/officeDocument/2006/relationships/hyperlink" Target="http://igsn.org/GFFB1001B" TargetMode="External"/><Relationship Id="rId5" Type="http://schemas.openxmlformats.org/officeDocument/2006/relationships/hyperlink" Target="http://igsn.org/GFFB1003V" TargetMode="External"/><Relationship Id="rId15" Type="http://schemas.openxmlformats.org/officeDocument/2006/relationships/hyperlink" Target="http://igsn.org/GFFB1000J" TargetMode="External"/><Relationship Id="rId23" Type="http://schemas.openxmlformats.org/officeDocument/2006/relationships/hyperlink" Target="http://igsn.org/GFFB1001D" TargetMode="External"/><Relationship Id="rId28" Type="http://schemas.openxmlformats.org/officeDocument/2006/relationships/hyperlink" Target="http://igsn.org/GFFB1009D" TargetMode="External"/><Relationship Id="rId10" Type="http://schemas.openxmlformats.org/officeDocument/2006/relationships/hyperlink" Target="http://igsn.org/GFFB1000Z" TargetMode="External"/><Relationship Id="rId19" Type="http://schemas.openxmlformats.org/officeDocument/2006/relationships/hyperlink" Target="http://igsn.org/GFFB10003" TargetMode="External"/><Relationship Id="rId31" Type="http://schemas.openxmlformats.org/officeDocument/2006/relationships/hyperlink" Target="http://igsn.org/GFFB1000V" TargetMode="External"/><Relationship Id="rId4" Type="http://schemas.openxmlformats.org/officeDocument/2006/relationships/hyperlink" Target="http://igsn.org/GFFB1003X" TargetMode="External"/><Relationship Id="rId9" Type="http://schemas.openxmlformats.org/officeDocument/2006/relationships/hyperlink" Target="http://igsn.org/GFFB1000X" TargetMode="External"/><Relationship Id="rId14" Type="http://schemas.openxmlformats.org/officeDocument/2006/relationships/hyperlink" Target="http://igsn.org/GFFB1000H" TargetMode="External"/><Relationship Id="rId22" Type="http://schemas.openxmlformats.org/officeDocument/2006/relationships/hyperlink" Target="http://igsn.org/GFFB1001C" TargetMode="External"/><Relationship Id="rId27" Type="http://schemas.openxmlformats.org/officeDocument/2006/relationships/hyperlink" Target="http://igsn.org/GFFB10099" TargetMode="External"/><Relationship Id="rId30" Type="http://schemas.openxmlformats.org/officeDocument/2006/relationships/hyperlink" Target="http://igsn.org/GFFB1009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igsn.org/GFFB1007N" TargetMode="External"/><Relationship Id="rId3" Type="http://schemas.openxmlformats.org/officeDocument/2006/relationships/hyperlink" Target="http://igsn.org/GFFB10036" TargetMode="External"/><Relationship Id="rId7" Type="http://schemas.openxmlformats.org/officeDocument/2006/relationships/hyperlink" Target="http://igsn.org/GFFB1006V" TargetMode="External"/><Relationship Id="rId2" Type="http://schemas.openxmlformats.org/officeDocument/2006/relationships/hyperlink" Target="http://igsn.org/GFFB10030" TargetMode="External"/><Relationship Id="rId1" Type="http://schemas.openxmlformats.org/officeDocument/2006/relationships/hyperlink" Target="http://igsn.org/GFFB1002Z" TargetMode="External"/><Relationship Id="rId6" Type="http://schemas.openxmlformats.org/officeDocument/2006/relationships/hyperlink" Target="http://igsn.org/GFFB10077" TargetMode="External"/><Relationship Id="rId5" Type="http://schemas.openxmlformats.org/officeDocument/2006/relationships/hyperlink" Target="http://igsn.org/GFFB1007M" TargetMode="External"/><Relationship Id="rId4" Type="http://schemas.openxmlformats.org/officeDocument/2006/relationships/hyperlink" Target="http://igsn.org/GFFB10031" TargetMode="External"/><Relationship Id="rId9" Type="http://schemas.openxmlformats.org/officeDocument/2006/relationships/hyperlink" Target="http://igsn.org/GFFB1007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0"/>
  <sheetViews>
    <sheetView tabSelected="1" zoomScale="130" zoomScaleNormal="130" workbookViewId="0">
      <selection activeCell="B11" sqref="B11"/>
    </sheetView>
  </sheetViews>
  <sheetFormatPr baseColWidth="10" defaultRowHeight="16" x14ac:dyDescent="0.2"/>
  <sheetData>
    <row r="2" spans="2:12" x14ac:dyDescent="0.2">
      <c r="B2" s="132" t="s">
        <v>477</v>
      </c>
    </row>
    <row r="3" spans="2:12" x14ac:dyDescent="0.2">
      <c r="B3" s="133">
        <v>43958</v>
      </c>
    </row>
    <row r="4" spans="2:12" x14ac:dyDescent="0.2">
      <c r="B4" s="133"/>
    </row>
    <row r="5" spans="2:12" ht="41" customHeight="1" x14ac:dyDescent="0.2">
      <c r="B5" s="191" t="s">
        <v>527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</row>
    <row r="6" spans="2:12" x14ac:dyDescent="0.2">
      <c r="B6" s="133"/>
    </row>
    <row r="7" spans="2:12" x14ac:dyDescent="0.2">
      <c r="B7" s="132"/>
    </row>
    <row r="8" spans="2:12" x14ac:dyDescent="0.2">
      <c r="B8" s="132" t="s">
        <v>478</v>
      </c>
    </row>
    <row r="9" spans="2:12" x14ac:dyDescent="0.2">
      <c r="B9" s="135" t="s">
        <v>526</v>
      </c>
    </row>
    <row r="10" spans="2:12" x14ac:dyDescent="0.2">
      <c r="B10" s="135" t="s">
        <v>529</v>
      </c>
    </row>
    <row r="11" spans="2:12" x14ac:dyDescent="0.2">
      <c r="B11" s="132"/>
    </row>
    <row r="12" spans="2:12" x14ac:dyDescent="0.2">
      <c r="B12" s="134" t="s">
        <v>528</v>
      </c>
    </row>
    <row r="13" spans="2:12" x14ac:dyDescent="0.2">
      <c r="B13" s="132"/>
    </row>
    <row r="14" spans="2:12" x14ac:dyDescent="0.2">
      <c r="B14" s="132" t="s">
        <v>518</v>
      </c>
    </row>
    <row r="15" spans="2:12" x14ac:dyDescent="0.2">
      <c r="B15" s="132" t="s">
        <v>519</v>
      </c>
    </row>
    <row r="16" spans="2:12" x14ac:dyDescent="0.2">
      <c r="B16" s="132" t="s">
        <v>520</v>
      </c>
    </row>
    <row r="17" spans="2:2" x14ac:dyDescent="0.2">
      <c r="B17" s="132" t="s">
        <v>475</v>
      </c>
    </row>
    <row r="18" spans="2:2" x14ac:dyDescent="0.2">
      <c r="B18" s="132" t="s">
        <v>476</v>
      </c>
    </row>
    <row r="19" spans="2:2" x14ac:dyDescent="0.2">
      <c r="B19" s="132"/>
    </row>
    <row r="20" spans="2:2" x14ac:dyDescent="0.2">
      <c r="B20" s="132"/>
    </row>
  </sheetData>
  <mergeCells count="1">
    <mergeCell ref="B5:L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BE94"/>
  <sheetViews>
    <sheetView zoomScaleNormal="100" zoomScalePageLayoutView="75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A53" sqref="A53:B58"/>
    </sheetView>
  </sheetViews>
  <sheetFormatPr baseColWidth="10" defaultRowHeight="16" x14ac:dyDescent="0.2"/>
  <cols>
    <col min="1" max="1" width="7.5" style="73" customWidth="1"/>
    <col min="2" max="2" width="31.6640625" style="73" customWidth="1"/>
    <col min="3" max="3" width="15.83203125" style="73" customWidth="1"/>
    <col min="4" max="4" width="8.83203125" style="73" customWidth="1"/>
    <col min="5" max="5" width="15.6640625" style="73" customWidth="1"/>
    <col min="6" max="6" width="3.83203125" style="73" customWidth="1"/>
    <col min="7" max="10" width="10.83203125" style="73"/>
    <col min="11" max="27" width="10.6640625" style="73" customWidth="1"/>
    <col min="28" max="16384" width="10.83203125" style="73"/>
  </cols>
  <sheetData>
    <row r="1" spans="1:57" ht="18" x14ac:dyDescent="0.2">
      <c r="A1" s="84" t="s">
        <v>314</v>
      </c>
      <c r="B1" s="85"/>
      <c r="C1" s="85"/>
      <c r="D1" s="85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57" ht="30" customHeight="1" x14ac:dyDescent="0.2">
      <c r="A2" s="25"/>
      <c r="B2" s="16"/>
      <c r="C2" s="16"/>
      <c r="D2" s="25"/>
      <c r="E2" s="41"/>
      <c r="F2" s="41"/>
      <c r="G2" s="193" t="s">
        <v>505</v>
      </c>
      <c r="H2" s="193"/>
      <c r="I2" s="193"/>
      <c r="J2" s="193"/>
      <c r="K2" s="193"/>
      <c r="L2" s="147"/>
      <c r="M2" s="147"/>
      <c r="N2" s="147"/>
      <c r="O2" s="193" t="s">
        <v>512</v>
      </c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51"/>
      <c r="AC2" s="192" t="s">
        <v>372</v>
      </c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52"/>
      <c r="AQ2" s="51"/>
      <c r="AR2" s="64" t="s">
        <v>373</v>
      </c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6"/>
    </row>
    <row r="3" spans="1:57" ht="32" x14ac:dyDescent="0.2">
      <c r="A3" s="12" t="s">
        <v>154</v>
      </c>
      <c r="B3" s="1"/>
      <c r="C3" s="1" t="s">
        <v>155</v>
      </c>
      <c r="D3" s="1" t="s">
        <v>157</v>
      </c>
      <c r="E3" s="18" t="s">
        <v>315</v>
      </c>
      <c r="F3" s="18"/>
      <c r="G3" s="53" t="s">
        <v>374</v>
      </c>
      <c r="H3" s="54" t="s">
        <v>377</v>
      </c>
      <c r="I3" s="53" t="s">
        <v>375</v>
      </c>
      <c r="J3" s="54" t="s">
        <v>376</v>
      </c>
      <c r="K3" s="54" t="s">
        <v>378</v>
      </c>
      <c r="L3" s="54" t="s">
        <v>501</v>
      </c>
      <c r="M3" s="54" t="s">
        <v>502</v>
      </c>
      <c r="N3" s="54"/>
      <c r="O3" s="148" t="s">
        <v>486</v>
      </c>
      <c r="P3" s="149" t="s">
        <v>487</v>
      </c>
      <c r="Q3" s="148" t="s">
        <v>488</v>
      </c>
      <c r="R3" s="150" t="s">
        <v>489</v>
      </c>
      <c r="S3" s="149" t="s">
        <v>490</v>
      </c>
      <c r="T3" s="150" t="s">
        <v>491</v>
      </c>
      <c r="U3" s="150" t="s">
        <v>492</v>
      </c>
      <c r="V3" s="150" t="s">
        <v>493</v>
      </c>
      <c r="W3" s="150" t="s">
        <v>494</v>
      </c>
      <c r="X3" s="149" t="s">
        <v>495</v>
      </c>
      <c r="Y3" s="151" t="s">
        <v>496</v>
      </c>
      <c r="Z3" s="152" t="s">
        <v>497</v>
      </c>
      <c r="AA3" s="152" t="s">
        <v>498</v>
      </c>
      <c r="AB3" s="53"/>
      <c r="AC3" s="53" t="s">
        <v>1</v>
      </c>
      <c r="AD3" s="53" t="s">
        <v>2</v>
      </c>
      <c r="AE3" s="53" t="s">
        <v>3</v>
      </c>
      <c r="AF3" s="53" t="s">
        <v>4</v>
      </c>
      <c r="AG3" s="53" t="s">
        <v>5</v>
      </c>
      <c r="AH3" s="53" t="s">
        <v>6</v>
      </c>
      <c r="AI3" s="53" t="s">
        <v>7</v>
      </c>
      <c r="AJ3" s="53" t="s">
        <v>8</v>
      </c>
      <c r="AK3" s="53" t="s">
        <v>374</v>
      </c>
      <c r="AL3" s="54" t="s">
        <v>377</v>
      </c>
      <c r="AM3" s="53" t="s">
        <v>375</v>
      </c>
      <c r="AN3" s="54" t="s">
        <v>376</v>
      </c>
      <c r="AO3" s="54" t="s">
        <v>378</v>
      </c>
      <c r="AP3" s="54" t="s">
        <v>499</v>
      </c>
      <c r="AQ3" s="53"/>
      <c r="AR3" s="53" t="s">
        <v>1</v>
      </c>
      <c r="AS3" s="53" t="s">
        <v>2</v>
      </c>
      <c r="AT3" s="53" t="s">
        <v>3</v>
      </c>
      <c r="AU3" s="53" t="s">
        <v>4</v>
      </c>
      <c r="AV3" s="53" t="s">
        <v>5</v>
      </c>
      <c r="AW3" s="53" t="s">
        <v>6</v>
      </c>
      <c r="AX3" s="53" t="s">
        <v>7</v>
      </c>
      <c r="AY3" s="53" t="s">
        <v>8</v>
      </c>
      <c r="AZ3" s="53" t="s">
        <v>374</v>
      </c>
      <c r="BA3" s="54" t="s">
        <v>377</v>
      </c>
      <c r="BB3" s="53" t="s">
        <v>375</v>
      </c>
      <c r="BC3" s="54" t="s">
        <v>376</v>
      </c>
      <c r="BD3" s="54" t="s">
        <v>378</v>
      </c>
      <c r="BE3" s="54" t="s">
        <v>500</v>
      </c>
    </row>
    <row r="4" spans="1:57" x14ac:dyDescent="0.2">
      <c r="A4" s="130" t="s">
        <v>316</v>
      </c>
      <c r="B4" s="28"/>
      <c r="C4" s="29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153"/>
      <c r="Z4" s="153"/>
      <c r="AA4" s="153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</row>
    <row r="5" spans="1:57" x14ac:dyDescent="0.2">
      <c r="A5" s="28" t="s">
        <v>9</v>
      </c>
      <c r="B5" s="28" t="s">
        <v>317</v>
      </c>
      <c r="C5" s="140" t="s">
        <v>318</v>
      </c>
      <c r="D5" s="28" t="s">
        <v>237</v>
      </c>
      <c r="E5" s="30">
        <v>40374</v>
      </c>
      <c r="F5" s="45"/>
      <c r="G5" s="46">
        <v>-0.11438534513594223</v>
      </c>
      <c r="H5" s="46">
        <v>5.4698433355243749E-2</v>
      </c>
      <c r="I5" s="46">
        <v>-0.2056815572061832</v>
      </c>
      <c r="J5" s="46">
        <v>0.1032852315925043</v>
      </c>
      <c r="K5" s="158" t="s">
        <v>448</v>
      </c>
      <c r="L5" s="121">
        <f>O5/60.08*28.0855</f>
        <v>32.457276493142146</v>
      </c>
      <c r="M5" s="158" t="s">
        <v>448</v>
      </c>
      <c r="N5" s="46"/>
      <c r="O5" s="153">
        <v>69.432026195295791</v>
      </c>
      <c r="P5" s="153">
        <v>0.57533770174086729</v>
      </c>
      <c r="Q5" s="153">
        <v>17.055869146282514</v>
      </c>
      <c r="R5" s="153">
        <v>3.0128631126666718</v>
      </c>
      <c r="S5" s="153">
        <v>3.404365099058386E-2</v>
      </c>
      <c r="T5" s="153">
        <v>1.0213095297175159</v>
      </c>
      <c r="U5" s="153">
        <v>1.991553582949156</v>
      </c>
      <c r="V5" s="153">
        <v>3.4554305755442614</v>
      </c>
      <c r="W5" s="153">
        <v>2.5362519987984977</v>
      </c>
      <c r="X5" s="153">
        <v>0.27915793812278772</v>
      </c>
      <c r="Y5" s="153">
        <v>170.2182549529193</v>
      </c>
      <c r="Z5" s="153">
        <v>-0.33993351129218863</v>
      </c>
      <c r="AA5" s="158" t="s">
        <v>448</v>
      </c>
      <c r="AB5" s="42"/>
      <c r="AC5" s="47">
        <v>1007.5134652258623</v>
      </c>
      <c r="AD5" s="47">
        <v>28.918273511552165</v>
      </c>
      <c r="AE5" s="47">
        <v>474.41307817069071</v>
      </c>
      <c r="AF5" s="47">
        <v>5.2552465973341302</v>
      </c>
      <c r="AG5" s="47">
        <v>6.9719023698459814</v>
      </c>
      <c r="AH5" s="47">
        <v>0.77230350658429336</v>
      </c>
      <c r="AI5" s="47">
        <v>1150.5661792373635</v>
      </c>
      <c r="AJ5" s="47">
        <v>78.242430359131788</v>
      </c>
      <c r="AK5" s="46">
        <v>-0.56642965967128589</v>
      </c>
      <c r="AL5" s="46">
        <v>6.5814471182413334E-2</v>
      </c>
      <c r="AM5" s="46">
        <v>-1.1439192350585436</v>
      </c>
      <c r="AN5" s="46">
        <v>0.13589138090402458</v>
      </c>
      <c r="AO5" s="121">
        <v>1.1399999999999999</v>
      </c>
      <c r="AP5" s="155">
        <f>AO5*(AI5/28.0855)*72.64*10^-3</f>
        <v>3.3924240293451917</v>
      </c>
      <c r="AQ5" s="48"/>
      <c r="AR5" s="49">
        <v>10462.722951696551</v>
      </c>
      <c r="AS5" s="49">
        <v>1011.4061384600716</v>
      </c>
      <c r="AT5" s="49">
        <v>3676.3554950507128</v>
      </c>
      <c r="AU5" s="49">
        <v>2390.8892111358573</v>
      </c>
      <c r="AV5" s="49">
        <v>919.99046061144725</v>
      </c>
      <c r="AW5" s="49">
        <v>0</v>
      </c>
      <c r="AX5" s="49">
        <v>27864.863394614978</v>
      </c>
      <c r="AY5" s="49">
        <v>682.67054544445523</v>
      </c>
      <c r="AZ5" s="46">
        <v>-0.10220892171144413</v>
      </c>
      <c r="BA5" s="46">
        <v>5.4803923661679986E-2</v>
      </c>
      <c r="BB5" s="46">
        <v>-0.21461182884954244</v>
      </c>
      <c r="BC5" s="46">
        <v>9.6719788482568569E-2</v>
      </c>
      <c r="BD5" s="125">
        <v>2.91</v>
      </c>
      <c r="BE5" s="155">
        <f>BD5*(AX5/28.0855)*72.64*10^-6</f>
        <v>0.20972180306655966</v>
      </c>
    </row>
    <row r="6" spans="1:57" x14ac:dyDescent="0.2">
      <c r="A6" s="28" t="s">
        <v>10</v>
      </c>
      <c r="B6" s="28" t="s">
        <v>319</v>
      </c>
      <c r="C6" s="140" t="s">
        <v>320</v>
      </c>
      <c r="D6" s="28" t="s">
        <v>237</v>
      </c>
      <c r="E6" s="30">
        <v>40374</v>
      </c>
      <c r="F6" s="48"/>
      <c r="G6" s="158" t="s">
        <v>448</v>
      </c>
      <c r="H6" s="158" t="s">
        <v>448</v>
      </c>
      <c r="I6" s="158" t="s">
        <v>448</v>
      </c>
      <c r="J6" s="158" t="s">
        <v>448</v>
      </c>
      <c r="K6" s="158" t="s">
        <v>448</v>
      </c>
      <c r="L6" s="121">
        <f t="shared" ref="L6:L44" si="0">O6/60.08*28.0855</f>
        <v>32.363025330044657</v>
      </c>
      <c r="M6" s="158" t="s">
        <v>448</v>
      </c>
      <c r="N6" s="48"/>
      <c r="O6" s="153">
        <v>69.23040579049983</v>
      </c>
      <c r="P6" s="153">
        <v>0.39323344264236004</v>
      </c>
      <c r="Q6" s="153">
        <v>16.890087024337511</v>
      </c>
      <c r="R6" s="153">
        <v>3.3993372903119679</v>
      </c>
      <c r="S6" s="153">
        <v>4.5008647049426746E-2</v>
      </c>
      <c r="T6" s="153">
        <v>1.0304611298158231</v>
      </c>
      <c r="U6" s="153">
        <v>2.0253891172242038</v>
      </c>
      <c r="V6" s="153">
        <v>4.3350433737079452</v>
      </c>
      <c r="W6" s="153">
        <v>2.1793660676564532</v>
      </c>
      <c r="X6" s="153">
        <v>0.15753026467299364</v>
      </c>
      <c r="Y6" s="153">
        <v>125.55043650629567</v>
      </c>
      <c r="Z6" s="153">
        <v>-0.107696432602988</v>
      </c>
      <c r="AA6" s="158" t="s">
        <v>448</v>
      </c>
      <c r="AB6" s="42"/>
      <c r="AC6" s="47">
        <v>3829.2017022115861</v>
      </c>
      <c r="AD6" s="47">
        <v>11.771502408385789</v>
      </c>
      <c r="AE6" s="47">
        <v>82.059955621826759</v>
      </c>
      <c r="AF6" s="47">
        <v>29.743107717141942</v>
      </c>
      <c r="AG6" s="47">
        <v>2.8814215548116229</v>
      </c>
      <c r="AH6" s="47">
        <v>0.46509725322580842</v>
      </c>
      <c r="AI6" s="47">
        <v>483.88640085367547</v>
      </c>
      <c r="AJ6" s="47">
        <v>11.97317866119714</v>
      </c>
      <c r="AK6" s="46">
        <v>8.2069330988199241E-3</v>
      </c>
      <c r="AL6" s="46">
        <v>2.6676164385058501E-2</v>
      </c>
      <c r="AM6" s="46">
        <v>-2.9914708821854319E-3</v>
      </c>
      <c r="AN6" s="46">
        <v>3.4331701912278384E-2</v>
      </c>
      <c r="AO6" s="121">
        <v>2.13</v>
      </c>
      <c r="AP6" s="155">
        <f t="shared" ref="AP6:AP8" si="1">AO6*(AI6/28.0855)*72.64*10^-3</f>
        <v>2.6657332921458901</v>
      </c>
      <c r="AQ6" s="48"/>
      <c r="AR6" s="49">
        <v>4416.5807208814385</v>
      </c>
      <c r="AS6" s="49">
        <v>194.22506628717548</v>
      </c>
      <c r="AT6" s="49">
        <v>3354.8108487914169</v>
      </c>
      <c r="AU6" s="49">
        <v>970.39550083604513</v>
      </c>
      <c r="AV6" s="49">
        <v>715.31725709869374</v>
      </c>
      <c r="AW6" s="49">
        <v>0</v>
      </c>
      <c r="AX6" s="49">
        <v>7581.5292529770841</v>
      </c>
      <c r="AY6" s="49">
        <v>405.69601332108107</v>
      </c>
      <c r="AZ6" s="46">
        <v>-0.14556943932506616</v>
      </c>
      <c r="BA6" s="46">
        <v>7.2416676272723829E-2</v>
      </c>
      <c r="BB6" s="46">
        <v>-0.28168909001375919</v>
      </c>
      <c r="BC6" s="46">
        <v>0.13059982906395462</v>
      </c>
      <c r="BD6" s="125">
        <v>3.16</v>
      </c>
      <c r="BE6" s="155">
        <f t="shared" ref="BE6:BE8" si="2">BD6*(AX6/28.0855)*72.64*10^-6</f>
        <v>6.1963732901268179E-2</v>
      </c>
    </row>
    <row r="7" spans="1:57" x14ac:dyDescent="0.2">
      <c r="A7" s="28" t="s">
        <v>11</v>
      </c>
      <c r="B7" s="28" t="s">
        <v>321</v>
      </c>
      <c r="C7" s="140" t="s">
        <v>322</v>
      </c>
      <c r="D7" s="28" t="s">
        <v>237</v>
      </c>
      <c r="E7" s="30">
        <v>40374</v>
      </c>
      <c r="F7" s="48"/>
      <c r="G7" s="158" t="s">
        <v>448</v>
      </c>
      <c r="H7" s="158" t="s">
        <v>448</v>
      </c>
      <c r="I7" s="158" t="s">
        <v>448</v>
      </c>
      <c r="J7" s="158" t="s">
        <v>448</v>
      </c>
      <c r="K7" s="158" t="s">
        <v>448</v>
      </c>
      <c r="L7" s="121">
        <f t="shared" si="0"/>
        <v>31.255400330764488</v>
      </c>
      <c r="M7" s="158" t="s">
        <v>448</v>
      </c>
      <c r="N7" s="48"/>
      <c r="O7" s="153">
        <v>66.860994173944931</v>
      </c>
      <c r="P7" s="153">
        <v>0.35856053657951542</v>
      </c>
      <c r="Q7" s="153">
        <v>15.354827684111013</v>
      </c>
      <c r="R7" s="153">
        <v>4.0390789855868947</v>
      </c>
      <c r="S7" s="153">
        <v>9.7022262839162987E-2</v>
      </c>
      <c r="T7" s="153">
        <v>3.0055809683871146</v>
      </c>
      <c r="U7" s="153">
        <v>3.448508690044163</v>
      </c>
      <c r="V7" s="153">
        <v>3.5856053657951543</v>
      </c>
      <c r="W7" s="153">
        <v>2.5942909411341413</v>
      </c>
      <c r="X7" s="153">
        <v>0.11811405910854628</v>
      </c>
      <c r="Y7" s="153">
        <v>102.29521190650881</v>
      </c>
      <c r="Z7" s="153">
        <v>5.767320634163986E-2</v>
      </c>
      <c r="AA7" s="158" t="s">
        <v>448</v>
      </c>
      <c r="AB7" s="42"/>
      <c r="AC7" s="47">
        <v>2101.5959233593467</v>
      </c>
      <c r="AD7" s="47">
        <v>10.587319244722369</v>
      </c>
      <c r="AE7" s="47">
        <v>28.978231873195167</v>
      </c>
      <c r="AF7" s="47">
        <v>233.29472194405488</v>
      </c>
      <c r="AG7" s="47">
        <v>1.3910851120212504</v>
      </c>
      <c r="AH7" s="47">
        <v>0.31537452163333235</v>
      </c>
      <c r="AI7" s="47">
        <v>905.28159310425985</v>
      </c>
      <c r="AJ7" s="47">
        <v>3.3449650954069621</v>
      </c>
      <c r="AK7" s="46">
        <v>-5.687284520083935E-2</v>
      </c>
      <c r="AL7" s="46">
        <v>4.4098373874490469E-2</v>
      </c>
      <c r="AM7" s="46">
        <v>-8.8355337229728548E-2</v>
      </c>
      <c r="AN7" s="46">
        <v>5.7643708668510693E-2</v>
      </c>
      <c r="AO7" s="121">
        <v>1.59</v>
      </c>
      <c r="AP7" s="155">
        <f t="shared" si="1"/>
        <v>3.7228410150333291</v>
      </c>
      <c r="AQ7" s="48"/>
      <c r="AR7" s="49">
        <v>7945.8224362130068</v>
      </c>
      <c r="AS7" s="49">
        <v>470.13408249064372</v>
      </c>
      <c r="AT7" s="49">
        <v>5414.6943510384581</v>
      </c>
      <c r="AU7" s="49">
        <v>2349.3062709986648</v>
      </c>
      <c r="AV7" s="49">
        <v>2442.9598732805994</v>
      </c>
      <c r="AW7" s="49">
        <v>75.804797365354887</v>
      </c>
      <c r="AX7" s="49">
        <v>14465.690913964614</v>
      </c>
      <c r="AY7" s="49">
        <v>478.52523871501796</v>
      </c>
      <c r="AZ7" s="46">
        <v>-0.18304519477660985</v>
      </c>
      <c r="BA7" s="46">
        <v>2.2010130633093043E-2</v>
      </c>
      <c r="BB7" s="46">
        <v>-0.34293580120723366</v>
      </c>
      <c r="BC7" s="46">
        <v>5.6842905234391256E-2</v>
      </c>
      <c r="BD7" s="125">
        <v>1.93</v>
      </c>
      <c r="BE7" s="155">
        <f t="shared" si="2"/>
        <v>7.2208806352796001E-2</v>
      </c>
    </row>
    <row r="8" spans="1:57" x14ac:dyDescent="0.2">
      <c r="A8" s="28" t="s">
        <v>12</v>
      </c>
      <c r="B8" s="28" t="s">
        <v>323</v>
      </c>
      <c r="C8" s="140" t="s">
        <v>324</v>
      </c>
      <c r="D8" s="28" t="s">
        <v>325</v>
      </c>
      <c r="E8" s="30">
        <v>40374</v>
      </c>
      <c r="F8" s="48"/>
      <c r="G8" s="158" t="s">
        <v>448</v>
      </c>
      <c r="H8" s="158" t="s">
        <v>448</v>
      </c>
      <c r="I8" s="158" t="s">
        <v>448</v>
      </c>
      <c r="J8" s="158" t="s">
        <v>448</v>
      </c>
      <c r="K8" s="158" t="s">
        <v>448</v>
      </c>
      <c r="L8" s="121">
        <f t="shared" si="0"/>
        <v>31.96807029089528</v>
      </c>
      <c r="M8" s="158" t="s">
        <v>448</v>
      </c>
      <c r="N8" s="48"/>
      <c r="O8" s="153">
        <v>68.385525024549622</v>
      </c>
      <c r="P8" s="153">
        <v>0.32860440178129491</v>
      </c>
      <c r="Q8" s="153">
        <v>17.156941362234917</v>
      </c>
      <c r="R8" s="153">
        <v>2.8331597461271905</v>
      </c>
      <c r="S8" s="153">
        <v>4.2128769459140375E-2</v>
      </c>
      <c r="T8" s="153">
        <v>1.1058801983024349</v>
      </c>
      <c r="U8" s="153">
        <v>2.3802754744414307</v>
      </c>
      <c r="V8" s="153">
        <v>4.5183105244928052</v>
      </c>
      <c r="W8" s="153">
        <v>2.7594343995736947</v>
      </c>
      <c r="X8" s="153">
        <v>0.13902493921516326</v>
      </c>
      <c r="Y8" s="153">
        <v>116.90733524911454</v>
      </c>
      <c r="Z8" s="153">
        <v>-5.342200742987735E-2</v>
      </c>
      <c r="AA8" s="158" t="s">
        <v>448</v>
      </c>
      <c r="AB8" s="42"/>
      <c r="AC8" s="47">
        <v>2087.6006344356929</v>
      </c>
      <c r="AD8" s="47">
        <v>16.552968608600953</v>
      </c>
      <c r="AE8" s="47">
        <v>20.473861743360498</v>
      </c>
      <c r="AF8" s="47">
        <v>346.61972088289167</v>
      </c>
      <c r="AG8" s="47">
        <v>1.2553984228522068</v>
      </c>
      <c r="AH8" s="47">
        <v>0.42410771380650469</v>
      </c>
      <c r="AI8" s="47">
        <v>1353.2886196464158</v>
      </c>
      <c r="AJ8" s="47">
        <v>1.9554624710598296</v>
      </c>
      <c r="AK8" s="46">
        <v>-7.3833616007212832E-2</v>
      </c>
      <c r="AL8" s="46">
        <v>3.9287575729200948E-2</v>
      </c>
      <c r="AM8" s="46">
        <v>-0.14213882703324465</v>
      </c>
      <c r="AN8" s="46">
        <v>4.5757156719390159E-2</v>
      </c>
      <c r="AO8" s="121">
        <v>1.8</v>
      </c>
      <c r="AP8" s="155">
        <f t="shared" si="1"/>
        <v>6.3002329884106807</v>
      </c>
      <c r="AQ8" s="48"/>
      <c r="AR8" s="49">
        <v>11435.545723243555</v>
      </c>
      <c r="AS8" s="49">
        <v>1014.9146127180288</v>
      </c>
      <c r="AT8" s="49">
        <v>7880.4468805554552</v>
      </c>
      <c r="AU8" s="49">
        <v>3387.659636719437</v>
      </c>
      <c r="AV8" s="49">
        <v>3280.3439656148503</v>
      </c>
      <c r="AW8" s="49">
        <v>121.31195304908938</v>
      </c>
      <c r="AX8" s="49">
        <v>20864.717303413305</v>
      </c>
      <c r="AY8" s="49">
        <v>655.70547159763578</v>
      </c>
      <c r="AZ8" s="46">
        <v>-0.17360494978926333</v>
      </c>
      <c r="BA8" s="46">
        <v>3.5265988285960129E-2</v>
      </c>
      <c r="BB8" s="46">
        <v>-0.33172866224600028</v>
      </c>
      <c r="BC8" s="46">
        <v>5.9728659893145755E-2</v>
      </c>
      <c r="BD8" s="125">
        <v>2.2400000000000002</v>
      </c>
      <c r="BE8" s="155">
        <f t="shared" si="2"/>
        <v>0.12087992969399411</v>
      </c>
    </row>
    <row r="9" spans="1:57" x14ac:dyDescent="0.2">
      <c r="A9" s="28"/>
      <c r="B9" s="28"/>
      <c r="C9" s="28"/>
      <c r="D9" s="28"/>
      <c r="E9" s="31"/>
      <c r="F9" s="48"/>
      <c r="G9" s="48"/>
      <c r="H9" s="48"/>
      <c r="I9" s="48"/>
      <c r="J9" s="48"/>
      <c r="K9" s="48"/>
      <c r="L9" s="121"/>
      <c r="M9" s="48"/>
      <c r="N9" s="48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42"/>
      <c r="AC9" s="47"/>
      <c r="AD9" s="47"/>
      <c r="AE9" s="47"/>
      <c r="AF9" s="47"/>
      <c r="AG9" s="47"/>
      <c r="AH9" s="47"/>
      <c r="AI9" s="47"/>
      <c r="AJ9" s="47"/>
      <c r="AK9" s="48"/>
      <c r="AL9" s="48"/>
      <c r="AM9" s="48"/>
      <c r="AN9" s="48"/>
      <c r="AO9" s="122"/>
      <c r="AP9" s="155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125"/>
      <c r="BE9" s="155"/>
    </row>
    <row r="10" spans="1:57" x14ac:dyDescent="0.2">
      <c r="A10" s="130" t="s">
        <v>326</v>
      </c>
      <c r="B10" s="29"/>
      <c r="C10" s="29"/>
      <c r="D10" s="28"/>
      <c r="E10" s="31"/>
      <c r="F10" s="48"/>
      <c r="G10" s="48"/>
      <c r="H10" s="48"/>
      <c r="I10" s="48"/>
      <c r="J10" s="48"/>
      <c r="K10" s="48"/>
      <c r="L10" s="121"/>
      <c r="M10" s="48"/>
      <c r="N10" s="48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26"/>
      <c r="AC10" s="47"/>
      <c r="AD10" s="47"/>
      <c r="AE10" s="47"/>
      <c r="AF10" s="47"/>
      <c r="AG10" s="47"/>
      <c r="AH10" s="47"/>
      <c r="AI10" s="47"/>
      <c r="AJ10" s="47"/>
      <c r="AK10" s="48"/>
      <c r="AL10" s="48"/>
      <c r="AM10" s="48"/>
      <c r="AN10" s="48"/>
      <c r="AO10" s="122"/>
      <c r="AP10" s="155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125"/>
      <c r="BE10" s="155"/>
    </row>
    <row r="11" spans="1:57" x14ac:dyDescent="0.2">
      <c r="A11" s="28" t="s">
        <v>89</v>
      </c>
      <c r="B11" s="28" t="s">
        <v>327</v>
      </c>
      <c r="C11" s="140" t="s">
        <v>328</v>
      </c>
      <c r="D11" s="28" t="s">
        <v>237</v>
      </c>
      <c r="E11" s="30">
        <v>40374</v>
      </c>
      <c r="F11" s="45"/>
      <c r="G11" s="46">
        <v>-0.14899741334151173</v>
      </c>
      <c r="H11" s="46">
        <v>2.0016789635294817E-2</v>
      </c>
      <c r="I11" s="46">
        <v>-0.28320661250772855</v>
      </c>
      <c r="J11" s="46">
        <v>3.5610467807295647E-2</v>
      </c>
      <c r="K11" s="121">
        <v>2.36</v>
      </c>
      <c r="L11" s="121">
        <f t="shared" si="0"/>
        <v>31.538213990309714</v>
      </c>
      <c r="M11" s="121">
        <f>K11*(L11/28.0855)*72.64*10^-2</f>
        <v>1.9250533690496485</v>
      </c>
      <c r="N11" s="121"/>
      <c r="O11" s="153">
        <v>67.465984103462915</v>
      </c>
      <c r="P11" s="153">
        <v>0.77192509766941397</v>
      </c>
      <c r="Q11" s="153">
        <v>16.300687053752021</v>
      </c>
      <c r="R11" s="153">
        <v>3.2062508419776705</v>
      </c>
      <c r="S11" s="153">
        <v>0.2034217971170707</v>
      </c>
      <c r="T11" s="153">
        <v>1.6165970631820188</v>
      </c>
      <c r="U11" s="153">
        <v>2.9772329246935514</v>
      </c>
      <c r="V11" s="153">
        <v>1.9533881180116062</v>
      </c>
      <c r="W11" s="153">
        <v>3.8259463828641112</v>
      </c>
      <c r="X11" s="153">
        <v>1.1141048093762744</v>
      </c>
      <c r="Y11" s="153">
        <v>233.05940994207438</v>
      </c>
      <c r="Z11" s="153">
        <v>-0.53156191582591816</v>
      </c>
      <c r="AA11" s="153">
        <f>(Z11+1)*(K11/AVERAGE(K$46:K$51))-1</f>
        <v>-0.35404839250294595</v>
      </c>
      <c r="AB11" s="42"/>
      <c r="AC11" s="158" t="s">
        <v>448</v>
      </c>
      <c r="AD11" s="158" t="s">
        <v>448</v>
      </c>
      <c r="AE11" s="158" t="s">
        <v>448</v>
      </c>
      <c r="AF11" s="158" t="s">
        <v>448</v>
      </c>
      <c r="AG11" s="158" t="s">
        <v>448</v>
      </c>
      <c r="AH11" s="158" t="s">
        <v>448</v>
      </c>
      <c r="AI11" s="158" t="s">
        <v>448</v>
      </c>
      <c r="AJ11" s="158" t="s">
        <v>448</v>
      </c>
      <c r="AK11" s="158" t="s">
        <v>448</v>
      </c>
      <c r="AL11" s="158" t="s">
        <v>448</v>
      </c>
      <c r="AM11" s="158" t="s">
        <v>448</v>
      </c>
      <c r="AN11" s="158" t="s">
        <v>448</v>
      </c>
      <c r="AO11" s="158" t="s">
        <v>448</v>
      </c>
      <c r="AP11" s="158" t="s">
        <v>448</v>
      </c>
      <c r="AQ11" s="48"/>
      <c r="AR11" s="158" t="s">
        <v>448</v>
      </c>
      <c r="AS11" s="158" t="s">
        <v>448</v>
      </c>
      <c r="AT11" s="158" t="s">
        <v>448</v>
      </c>
      <c r="AU11" s="158" t="s">
        <v>448</v>
      </c>
      <c r="AV11" s="158" t="s">
        <v>448</v>
      </c>
      <c r="AW11" s="158" t="s">
        <v>448</v>
      </c>
      <c r="AX11" s="158" t="s">
        <v>448</v>
      </c>
      <c r="AY11" s="158" t="s">
        <v>448</v>
      </c>
      <c r="AZ11" s="158" t="s">
        <v>448</v>
      </c>
      <c r="BA11" s="158" t="s">
        <v>448</v>
      </c>
      <c r="BB11" s="158" t="s">
        <v>448</v>
      </c>
      <c r="BC11" s="158" t="s">
        <v>448</v>
      </c>
      <c r="BD11" s="158" t="s">
        <v>448</v>
      </c>
      <c r="BE11" s="158" t="s">
        <v>448</v>
      </c>
    </row>
    <row r="12" spans="1:57" x14ac:dyDescent="0.2">
      <c r="A12" s="28" t="s">
        <v>13</v>
      </c>
      <c r="B12" s="28" t="s">
        <v>329</v>
      </c>
      <c r="C12" s="140" t="s">
        <v>330</v>
      </c>
      <c r="D12" s="28" t="s">
        <v>237</v>
      </c>
      <c r="E12" s="30">
        <v>40374</v>
      </c>
      <c r="F12" s="45"/>
      <c r="G12" s="46">
        <v>-8.9497417147107086E-2</v>
      </c>
      <c r="H12" s="46">
        <v>2.8637648065994826E-2</v>
      </c>
      <c r="I12" s="46">
        <v>-0.21799249996227546</v>
      </c>
      <c r="J12" s="46">
        <v>0.10073421214033794</v>
      </c>
      <c r="K12" s="121">
        <v>1.57</v>
      </c>
      <c r="L12" s="121">
        <f t="shared" si="0"/>
        <v>32.580298855141081</v>
      </c>
      <c r="M12" s="121">
        <f>K12*(L12/28.0855)*72.64*10^-2</f>
        <v>1.3229651125580082</v>
      </c>
      <c r="N12" s="121"/>
      <c r="O12" s="153">
        <v>69.695193434935334</v>
      </c>
      <c r="P12" s="153">
        <v>0.43259085580304685</v>
      </c>
      <c r="Q12" s="153">
        <v>17.09261430246185</v>
      </c>
      <c r="R12" s="153">
        <v>2.7784290738569677</v>
      </c>
      <c r="S12" s="153">
        <v>3.8686987104337524E-2</v>
      </c>
      <c r="T12" s="153">
        <v>0.9026963657678756</v>
      </c>
      <c r="U12" s="153">
        <v>1.9929660023446603</v>
      </c>
      <c r="V12" s="153">
        <v>3.95076201641265</v>
      </c>
      <c r="W12" s="153">
        <v>2.4618991793669331</v>
      </c>
      <c r="X12" s="153">
        <v>0.21922626025791261</v>
      </c>
      <c r="Y12" s="153">
        <v>164.12661195779555</v>
      </c>
      <c r="Z12" s="153">
        <v>-0.31284010868070988</v>
      </c>
      <c r="AA12" s="153">
        <f t="shared" ref="AA12:AA16" si="3">(Z12+1)*(K12/AVERAGE(K$46:K$51))-1</f>
        <v>-0.36963333467452419</v>
      </c>
      <c r="AB12" s="42"/>
      <c r="AC12" s="47">
        <v>1492.7115859426654</v>
      </c>
      <c r="AD12" s="47">
        <v>35.617076802103803</v>
      </c>
      <c r="AE12" s="47">
        <v>418.11094082875945</v>
      </c>
      <c r="AF12" s="47">
        <v>11.435857277250163</v>
      </c>
      <c r="AG12" s="47">
        <v>5.5499415274432051</v>
      </c>
      <c r="AH12" s="47">
        <v>0.88580958724281755</v>
      </c>
      <c r="AI12" s="47">
        <v>944.35638775410916</v>
      </c>
      <c r="AJ12" s="47">
        <v>65.966903701134669</v>
      </c>
      <c r="AK12" s="46">
        <v>-0.53484509309671413</v>
      </c>
      <c r="AL12" s="46">
        <v>6.194673166317443E-2</v>
      </c>
      <c r="AM12" s="46">
        <v>-1.0543658992150817</v>
      </c>
      <c r="AN12" s="46">
        <v>9.5794361300216471E-2</v>
      </c>
      <c r="AO12" s="121">
        <v>1.18</v>
      </c>
      <c r="AP12" s="155">
        <f>AO12*(AI12/28.0855)*72.64*10^-3</f>
        <v>2.8821169873287289</v>
      </c>
      <c r="AQ12" s="48"/>
      <c r="AR12" s="49">
        <v>5635.4416333115823</v>
      </c>
      <c r="AS12" s="49">
        <v>146.52987735327693</v>
      </c>
      <c r="AT12" s="49">
        <v>2400.4185599836887</v>
      </c>
      <c r="AU12" s="49">
        <v>1329.085775616916</v>
      </c>
      <c r="AV12" s="49">
        <v>672.88980330750132</v>
      </c>
      <c r="AW12" s="49">
        <v>10.173433185703459</v>
      </c>
      <c r="AX12" s="49">
        <v>9483.7028236959486</v>
      </c>
      <c r="AY12" s="49">
        <v>474.89147334093781</v>
      </c>
      <c r="AZ12" s="46">
        <v>-0.2266891707442209</v>
      </c>
      <c r="BA12" s="46">
        <v>5.362230267625176E-2</v>
      </c>
      <c r="BB12" s="46">
        <v>-0.43185417126512249</v>
      </c>
      <c r="BC12" s="46">
        <v>9.2259378241938778E-2</v>
      </c>
      <c r="BD12" s="125">
        <v>4.93</v>
      </c>
      <c r="BE12" s="155">
        <f t="shared" ref="BE12:BE16" si="4">BD12*(AX12/28.0855)*72.64*10^-6</f>
        <v>0.12092567814169015</v>
      </c>
    </row>
    <row r="13" spans="1:57" x14ac:dyDescent="0.2">
      <c r="A13" s="117" t="s">
        <v>462</v>
      </c>
      <c r="B13" s="28"/>
      <c r="C13" s="28"/>
      <c r="D13" s="28"/>
      <c r="E13" s="30"/>
      <c r="F13" s="45"/>
      <c r="G13" s="118">
        <v>-0.10652063559146718</v>
      </c>
      <c r="H13" s="118">
        <v>6.3981118072696033E-2</v>
      </c>
      <c r="I13" s="118">
        <v>-0.17974367207221342</v>
      </c>
      <c r="J13" s="118">
        <v>5.0176585874833216E-2</v>
      </c>
      <c r="K13" s="158" t="s">
        <v>448</v>
      </c>
      <c r="L13" s="158" t="s">
        <v>448</v>
      </c>
      <c r="M13" s="158" t="s">
        <v>448</v>
      </c>
      <c r="N13" s="121"/>
      <c r="O13" s="158" t="s">
        <v>448</v>
      </c>
      <c r="P13" s="158" t="s">
        <v>448</v>
      </c>
      <c r="Q13" s="158" t="s">
        <v>448</v>
      </c>
      <c r="R13" s="158" t="s">
        <v>448</v>
      </c>
      <c r="S13" s="158" t="s">
        <v>448</v>
      </c>
      <c r="T13" s="158" t="s">
        <v>448</v>
      </c>
      <c r="U13" s="158" t="s">
        <v>448</v>
      </c>
      <c r="V13" s="158" t="s">
        <v>448</v>
      </c>
      <c r="W13" s="158" t="s">
        <v>448</v>
      </c>
      <c r="X13" s="158" t="s">
        <v>448</v>
      </c>
      <c r="Y13" s="158" t="s">
        <v>448</v>
      </c>
      <c r="Z13" s="158" t="s">
        <v>448</v>
      </c>
      <c r="AA13" s="158" t="s">
        <v>448</v>
      </c>
      <c r="AB13" s="42"/>
      <c r="AC13" s="158" t="s">
        <v>448</v>
      </c>
      <c r="AD13" s="158" t="s">
        <v>448</v>
      </c>
      <c r="AE13" s="158" t="s">
        <v>448</v>
      </c>
      <c r="AF13" s="158" t="s">
        <v>448</v>
      </c>
      <c r="AG13" s="158" t="s">
        <v>448</v>
      </c>
      <c r="AH13" s="158" t="s">
        <v>448</v>
      </c>
      <c r="AI13" s="158" t="s">
        <v>448</v>
      </c>
      <c r="AJ13" s="158" t="s">
        <v>448</v>
      </c>
      <c r="AK13" s="158" t="s">
        <v>448</v>
      </c>
      <c r="AL13" s="158" t="s">
        <v>448</v>
      </c>
      <c r="AM13" s="158" t="s">
        <v>448</v>
      </c>
      <c r="AN13" s="158" t="s">
        <v>448</v>
      </c>
      <c r="AO13" s="158" t="s">
        <v>448</v>
      </c>
      <c r="AP13" s="158" t="s">
        <v>448</v>
      </c>
      <c r="AQ13" s="48"/>
      <c r="AR13" s="158" t="s">
        <v>448</v>
      </c>
      <c r="AS13" s="158" t="s">
        <v>448</v>
      </c>
      <c r="AT13" s="158" t="s">
        <v>448</v>
      </c>
      <c r="AU13" s="158" t="s">
        <v>448</v>
      </c>
      <c r="AV13" s="158" t="s">
        <v>448</v>
      </c>
      <c r="AW13" s="158" t="s">
        <v>448</v>
      </c>
      <c r="AX13" s="158" t="s">
        <v>448</v>
      </c>
      <c r="AY13" s="158" t="s">
        <v>448</v>
      </c>
      <c r="AZ13" s="158" t="s">
        <v>448</v>
      </c>
      <c r="BA13" s="158" t="s">
        <v>448</v>
      </c>
      <c r="BB13" s="158" t="s">
        <v>448</v>
      </c>
      <c r="BC13" s="158" t="s">
        <v>448</v>
      </c>
      <c r="BD13" s="158" t="s">
        <v>448</v>
      </c>
      <c r="BE13" s="158" t="s">
        <v>448</v>
      </c>
    </row>
    <row r="14" spans="1:57" x14ac:dyDescent="0.2">
      <c r="A14" s="28" t="s">
        <v>14</v>
      </c>
      <c r="B14" s="28" t="s">
        <v>331</v>
      </c>
      <c r="C14" s="140" t="s">
        <v>332</v>
      </c>
      <c r="D14" s="28" t="s">
        <v>237</v>
      </c>
      <c r="E14" s="30">
        <v>40374</v>
      </c>
      <c r="F14" s="45"/>
      <c r="G14" s="46">
        <v>-0.15318391407122731</v>
      </c>
      <c r="H14" s="46">
        <v>0.11730825432036189</v>
      </c>
      <c r="I14" s="46">
        <v>-0.259544591419895</v>
      </c>
      <c r="J14" s="46">
        <v>0.16172503388253229</v>
      </c>
      <c r="K14" s="121">
        <v>1.41</v>
      </c>
      <c r="L14" s="121">
        <f t="shared" si="0"/>
        <v>31.820153142462935</v>
      </c>
      <c r="M14" s="121">
        <f>K14*(L14/28.0855)*72.64*10^-2</f>
        <v>1.1604195948865412</v>
      </c>
      <c r="N14" s="121"/>
      <c r="O14" s="153">
        <v>68.069103302386395</v>
      </c>
      <c r="P14" s="153">
        <v>0.3960512398636778</v>
      </c>
      <c r="Q14" s="153">
        <v>17.510870842637384</v>
      </c>
      <c r="R14" s="153">
        <v>3.2788811846280743</v>
      </c>
      <c r="S14" s="153">
        <v>4.5833823010930065E-2</v>
      </c>
      <c r="T14" s="153">
        <v>1.175226231049489</v>
      </c>
      <c r="U14" s="153">
        <v>2.1389117405100699</v>
      </c>
      <c r="V14" s="153">
        <v>4.3718415795040988</v>
      </c>
      <c r="W14" s="153">
        <v>2.5384886590668962</v>
      </c>
      <c r="X14" s="153">
        <v>0.12574920672229531</v>
      </c>
      <c r="Y14" s="153">
        <v>139.85192149488918</v>
      </c>
      <c r="Z14" s="153">
        <v>-0.21238211239868843</v>
      </c>
      <c r="AA14" s="153">
        <f t="shared" si="3"/>
        <v>-0.35111091675605521</v>
      </c>
      <c r="AB14" s="42"/>
      <c r="AC14" s="47">
        <v>2408.1057424203359</v>
      </c>
      <c r="AD14" s="47">
        <v>10.251232250245677</v>
      </c>
      <c r="AE14" s="47">
        <v>19.99485542807453</v>
      </c>
      <c r="AF14" s="47">
        <v>29.46162004812534</v>
      </c>
      <c r="AG14" s="47">
        <v>0.91921667759044534</v>
      </c>
      <c r="AH14" s="47">
        <v>0.30427252706592256</v>
      </c>
      <c r="AI14" s="47">
        <v>232.39252878168438</v>
      </c>
      <c r="AJ14" s="47">
        <v>1.8586220536591982</v>
      </c>
      <c r="AK14" s="46">
        <v>4.7134789747538264E-2</v>
      </c>
      <c r="AL14" s="46">
        <v>2.4312264820247214E-2</v>
      </c>
      <c r="AM14" s="46">
        <v>9.4450693388825613E-2</v>
      </c>
      <c r="AN14" s="46">
        <v>3.1230768194828833E-2</v>
      </c>
      <c r="AO14" s="121"/>
      <c r="AP14" s="155"/>
      <c r="AQ14" s="48"/>
      <c r="AR14" s="49">
        <v>2257.1501914817682</v>
      </c>
      <c r="AS14" s="49">
        <v>143.01837435037729</v>
      </c>
      <c r="AT14" s="49">
        <v>1776.8421738780376</v>
      </c>
      <c r="AU14" s="49">
        <v>481.82874113389266</v>
      </c>
      <c r="AV14" s="49">
        <v>478.92370499456399</v>
      </c>
      <c r="AW14" s="49">
        <v>0</v>
      </c>
      <c r="AX14" s="49">
        <v>3985.1874847896242</v>
      </c>
      <c r="AY14" s="49">
        <v>193.85799546014732</v>
      </c>
      <c r="AZ14" s="46">
        <v>-0.16464077117672726</v>
      </c>
      <c r="BA14" s="46">
        <v>2.4588920282929985E-2</v>
      </c>
      <c r="BB14" s="46">
        <v>-0.33967270037038588</v>
      </c>
      <c r="BC14" s="46">
        <v>0.13103182431705254</v>
      </c>
      <c r="BD14" s="125">
        <v>2.23</v>
      </c>
      <c r="BE14" s="155">
        <f t="shared" si="4"/>
        <v>2.2985147572096413E-2</v>
      </c>
    </row>
    <row r="15" spans="1:57" x14ac:dyDescent="0.2">
      <c r="A15" s="28" t="s">
        <v>15</v>
      </c>
      <c r="B15" s="28" t="s">
        <v>333</v>
      </c>
      <c r="C15" s="140" t="s">
        <v>334</v>
      </c>
      <c r="D15" s="28" t="s">
        <v>237</v>
      </c>
      <c r="E15" s="30">
        <v>40374</v>
      </c>
      <c r="F15" s="45"/>
      <c r="G15" s="46">
        <v>-0.10251146168893666</v>
      </c>
      <c r="H15" s="46">
        <v>6.8692618719889173E-2</v>
      </c>
      <c r="I15" s="46">
        <v>-0.18590769285431463</v>
      </c>
      <c r="J15" s="46">
        <v>7.9817700709131204E-2</v>
      </c>
      <c r="K15" s="121">
        <v>1.4</v>
      </c>
      <c r="L15" s="121">
        <f t="shared" si="0"/>
        <v>31.809801090541608</v>
      </c>
      <c r="M15" s="121">
        <f>K15*(L15/28.0855)*72.64*10^-2</f>
        <v>1.1518148267624644</v>
      </c>
      <c r="N15" s="121"/>
      <c r="O15" s="153">
        <v>68.046958377801346</v>
      </c>
      <c r="P15" s="153">
        <v>0.43863393810031914</v>
      </c>
      <c r="Q15" s="153">
        <v>17.033084311632834</v>
      </c>
      <c r="R15" s="153">
        <v>3.2977588046958308</v>
      </c>
      <c r="S15" s="153">
        <v>6.0832443970117264E-2</v>
      </c>
      <c r="T15" s="153">
        <v>1.5688367129135505</v>
      </c>
      <c r="U15" s="153">
        <v>2.3906083244396963</v>
      </c>
      <c r="V15" s="153">
        <v>3.8633938100320089</v>
      </c>
      <c r="W15" s="153">
        <v>2.7214514407684036</v>
      </c>
      <c r="X15" s="153">
        <v>0.1707577374599783</v>
      </c>
      <c r="Y15" s="153">
        <v>155.81643543223018</v>
      </c>
      <c r="Z15" s="153">
        <v>-0.29330920954957995</v>
      </c>
      <c r="AA15" s="153">
        <f t="shared" si="3"/>
        <v>-0.42191293544620756</v>
      </c>
      <c r="AB15" s="42"/>
      <c r="AC15" s="47">
        <v>2259.9924215425776</v>
      </c>
      <c r="AD15" s="47">
        <v>23.562847588221583</v>
      </c>
      <c r="AE15" s="47">
        <v>44.29946565826053</v>
      </c>
      <c r="AF15" s="47">
        <v>60.341709637838164</v>
      </c>
      <c r="AG15" s="47">
        <v>1.0633601361326919</v>
      </c>
      <c r="AH15" s="47">
        <v>0.32712564586949111</v>
      </c>
      <c r="AI15" s="47">
        <v>378.25641055021015</v>
      </c>
      <c r="AJ15" s="47">
        <v>3.6556896287086165</v>
      </c>
      <c r="AK15" s="46">
        <v>-0.12608651981584895</v>
      </c>
      <c r="AL15" s="46">
        <v>1.5822676106423673E-2</v>
      </c>
      <c r="AM15" s="46">
        <v>-0.2470348807022793</v>
      </c>
      <c r="AN15" s="46">
        <v>6.7607792113658569E-2</v>
      </c>
      <c r="AO15" s="121">
        <v>1.37</v>
      </c>
      <c r="AP15" s="155">
        <f>AO15*(AI15/28.0855)*72.64*10^-3</f>
        <v>1.3402954391925783</v>
      </c>
      <c r="AQ15" s="48"/>
      <c r="AR15" s="49">
        <v>2870.0948648479844</v>
      </c>
      <c r="AS15" s="49">
        <v>164.09906566299173</v>
      </c>
      <c r="AT15" s="49">
        <v>1722.9676604942604</v>
      </c>
      <c r="AU15" s="49">
        <v>825.01524945636902</v>
      </c>
      <c r="AV15" s="49">
        <v>713.93380763766663</v>
      </c>
      <c r="AW15" s="49">
        <v>17.9485417816927</v>
      </c>
      <c r="AX15" s="49">
        <v>5213.0930942234527</v>
      </c>
      <c r="AY15" s="49">
        <v>159.19349130171247</v>
      </c>
      <c r="AZ15" s="46">
        <v>-0.14103583521289931</v>
      </c>
      <c r="BA15" s="46">
        <v>2.6508967119524357E-2</v>
      </c>
      <c r="BB15" s="46">
        <v>-0.28649149640147531</v>
      </c>
      <c r="BC15" s="46">
        <v>6.5723226615715336E-2</v>
      </c>
      <c r="BD15" s="125">
        <v>1.67</v>
      </c>
      <c r="BE15" s="155">
        <f t="shared" si="4"/>
        <v>2.2516745920440583E-2</v>
      </c>
    </row>
    <row r="16" spans="1:57" x14ac:dyDescent="0.2">
      <c r="A16" s="28" t="s">
        <v>16</v>
      </c>
      <c r="B16" s="28" t="s">
        <v>335</v>
      </c>
      <c r="C16" s="140" t="s">
        <v>336</v>
      </c>
      <c r="D16" s="28" t="s">
        <v>325</v>
      </c>
      <c r="E16" s="30">
        <v>40374</v>
      </c>
      <c r="F16" s="45"/>
      <c r="G16" s="46">
        <v>-4.7727148483038086E-2</v>
      </c>
      <c r="H16" s="46">
        <v>2.5472723364740324E-2</v>
      </c>
      <c r="I16" s="46">
        <v>-0.12193408719888647</v>
      </c>
      <c r="J16" s="46">
        <v>8.1100056471857487E-2</v>
      </c>
      <c r="K16" s="121">
        <v>1.34</v>
      </c>
      <c r="L16" s="121">
        <f t="shared" si="0"/>
        <v>31.634671126395268</v>
      </c>
      <c r="M16" s="121">
        <f>K16*(L16/28.0855)*72.64*10^-2</f>
        <v>1.096381750096175</v>
      </c>
      <c r="N16" s="121"/>
      <c r="O16" s="153">
        <v>67.672323486276824</v>
      </c>
      <c r="P16" s="153">
        <v>0.42949926670856819</v>
      </c>
      <c r="Q16" s="153">
        <v>17.557091975696594</v>
      </c>
      <c r="R16" s="153">
        <v>2.639849151477053</v>
      </c>
      <c r="S16" s="153">
        <v>5.3425518541797501E-2</v>
      </c>
      <c r="T16" s="153">
        <v>1.5294364131573404</v>
      </c>
      <c r="U16" s="153">
        <v>2.4093861303163577</v>
      </c>
      <c r="V16" s="153">
        <v>4.2635658914728598</v>
      </c>
      <c r="W16" s="153">
        <v>2.9226901319924519</v>
      </c>
      <c r="X16" s="153">
        <v>0.17179970668342728</v>
      </c>
      <c r="Y16" s="153">
        <v>155.03875968992216</v>
      </c>
      <c r="Z16" s="153">
        <v>-0.29367466902783879</v>
      </c>
      <c r="AA16" s="153">
        <f t="shared" si="3"/>
        <v>-0.44697423617242915</v>
      </c>
      <c r="AB16" s="42"/>
      <c r="AC16" s="47">
        <v>1919.9027396945553</v>
      </c>
      <c r="AD16" s="47">
        <v>60.351874123889885</v>
      </c>
      <c r="AE16" s="47">
        <v>102.35928042012605</v>
      </c>
      <c r="AF16" s="47">
        <v>24.243794559311482</v>
      </c>
      <c r="AG16" s="47">
        <v>1.868635055005571</v>
      </c>
      <c r="AH16" s="47">
        <v>1.1713947300615262</v>
      </c>
      <c r="AI16" s="47">
        <v>289.51146303850851</v>
      </c>
      <c r="AJ16" s="47">
        <v>12.075493665473068</v>
      </c>
      <c r="AK16" s="46">
        <v>-0.29374879388179842</v>
      </c>
      <c r="AL16" s="46">
        <v>7.7549857153576696E-3</v>
      </c>
      <c r="AM16" s="46">
        <v>-0.55550600595779542</v>
      </c>
      <c r="AN16" s="46">
        <v>3.8228052085236212E-2</v>
      </c>
      <c r="AO16" s="158" t="s">
        <v>448</v>
      </c>
      <c r="AP16" s="158" t="s">
        <v>448</v>
      </c>
      <c r="AQ16" s="48"/>
      <c r="AR16" s="49">
        <v>2103.118308539907</v>
      </c>
      <c r="AS16" s="49">
        <v>192.5303847255085</v>
      </c>
      <c r="AT16" s="49">
        <v>967.36730007580616</v>
      </c>
      <c r="AU16" s="49">
        <v>510.05142315190028</v>
      </c>
      <c r="AV16" s="49">
        <v>445.80907482673911</v>
      </c>
      <c r="AW16" s="49">
        <v>0</v>
      </c>
      <c r="AX16" s="49">
        <v>3928.5996427716641</v>
      </c>
      <c r="AY16" s="49">
        <v>106.44522539584155</v>
      </c>
      <c r="AZ16" s="46">
        <v>-0.12012476484106749</v>
      </c>
      <c r="BA16" s="46">
        <v>2.8197796297334234E-2</v>
      </c>
      <c r="BB16" s="46">
        <v>-0.21858397539997743</v>
      </c>
      <c r="BC16" s="46">
        <v>4.2323293214095413E-2</v>
      </c>
      <c r="BD16" s="125">
        <v>1.58</v>
      </c>
      <c r="BE16" s="155">
        <f t="shared" si="4"/>
        <v>1.6054195058677088E-2</v>
      </c>
    </row>
    <row r="17" spans="1:57" x14ac:dyDescent="0.2">
      <c r="A17" s="28"/>
      <c r="B17" s="28"/>
      <c r="C17" s="28"/>
      <c r="D17" s="28"/>
      <c r="E17" s="30"/>
      <c r="F17" s="45"/>
      <c r="G17" s="46"/>
      <c r="H17" s="46"/>
      <c r="I17" s="46"/>
      <c r="J17" s="46"/>
      <c r="K17" s="121"/>
      <c r="L17" s="121"/>
      <c r="M17" s="121"/>
      <c r="N17" s="121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42"/>
      <c r="AC17" s="47"/>
      <c r="AD17" s="47"/>
      <c r="AE17" s="47"/>
      <c r="AF17" s="47"/>
      <c r="AG17" s="47"/>
      <c r="AH17" s="47"/>
      <c r="AI17" s="47"/>
      <c r="AJ17" s="47"/>
      <c r="AK17" s="46"/>
      <c r="AL17" s="46"/>
      <c r="AM17" s="46"/>
      <c r="AN17" s="46"/>
      <c r="AO17" s="121"/>
      <c r="AP17" s="155"/>
      <c r="AQ17" s="48"/>
      <c r="AR17" s="49"/>
      <c r="AS17" s="49"/>
      <c r="AT17" s="49"/>
      <c r="AU17" s="49"/>
      <c r="AV17" s="49"/>
      <c r="AW17" s="49"/>
      <c r="AX17" s="49"/>
      <c r="AY17" s="49"/>
      <c r="AZ17" s="46"/>
      <c r="BA17" s="46"/>
      <c r="BB17" s="46"/>
      <c r="BC17" s="46"/>
      <c r="BD17" s="125"/>
      <c r="BE17" s="155"/>
    </row>
    <row r="18" spans="1:57" x14ac:dyDescent="0.2">
      <c r="A18" s="130" t="s">
        <v>482</v>
      </c>
      <c r="B18" s="28"/>
      <c r="C18" s="28"/>
      <c r="D18" s="28"/>
      <c r="E18" s="30"/>
      <c r="F18" s="45"/>
      <c r="G18" s="46"/>
      <c r="H18" s="46"/>
      <c r="I18" s="46"/>
      <c r="J18" s="46"/>
      <c r="K18" s="121"/>
      <c r="L18" s="121"/>
      <c r="M18" s="121"/>
      <c r="N18" s="121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42"/>
      <c r="AC18" s="47"/>
      <c r="AD18" s="47"/>
      <c r="AE18" s="47"/>
      <c r="AF18" s="47"/>
      <c r="AG18" s="47"/>
      <c r="AH18" s="47"/>
      <c r="AI18" s="47"/>
      <c r="AJ18" s="47"/>
      <c r="AK18" s="46"/>
      <c r="AL18" s="46"/>
      <c r="AM18" s="46"/>
      <c r="AN18" s="46"/>
      <c r="AO18" s="121"/>
      <c r="AP18" s="155"/>
      <c r="AQ18" s="48"/>
      <c r="AR18" s="49"/>
      <c r="AS18" s="49"/>
      <c r="AT18" s="49"/>
      <c r="AU18" s="49"/>
      <c r="AV18" s="49"/>
      <c r="AW18" s="49"/>
      <c r="AX18" s="49"/>
      <c r="AY18" s="49"/>
      <c r="AZ18" s="46"/>
      <c r="BA18" s="46"/>
      <c r="BB18" s="46"/>
      <c r="BC18" s="46"/>
      <c r="BD18" s="125"/>
      <c r="BE18" s="155"/>
    </row>
    <row r="19" spans="1:57" x14ac:dyDescent="0.2">
      <c r="A19" s="28" t="s">
        <v>17</v>
      </c>
      <c r="B19" s="28" t="s">
        <v>483</v>
      </c>
      <c r="C19" s="28"/>
      <c r="D19" s="42" t="s">
        <v>237</v>
      </c>
      <c r="E19" s="44"/>
      <c r="F19" s="45"/>
      <c r="G19" s="158" t="s">
        <v>448</v>
      </c>
      <c r="H19" s="158" t="s">
        <v>448</v>
      </c>
      <c r="I19" s="158" t="s">
        <v>448</v>
      </c>
      <c r="J19" s="158" t="s">
        <v>448</v>
      </c>
      <c r="K19" s="158" t="s">
        <v>448</v>
      </c>
      <c r="L19" s="158" t="s">
        <v>448</v>
      </c>
      <c r="M19" s="158" t="s">
        <v>448</v>
      </c>
      <c r="N19" s="121"/>
      <c r="O19" s="182" t="s">
        <v>448</v>
      </c>
      <c r="P19" s="182" t="s">
        <v>448</v>
      </c>
      <c r="Q19" s="182" t="s">
        <v>448</v>
      </c>
      <c r="R19" s="182" t="s">
        <v>448</v>
      </c>
      <c r="S19" s="182" t="s">
        <v>448</v>
      </c>
      <c r="T19" s="182" t="s">
        <v>448</v>
      </c>
      <c r="U19" s="182" t="s">
        <v>448</v>
      </c>
      <c r="V19" s="182" t="s">
        <v>448</v>
      </c>
      <c r="W19" s="182" t="s">
        <v>448</v>
      </c>
      <c r="X19" s="182" t="s">
        <v>448</v>
      </c>
      <c r="Y19" s="182" t="s">
        <v>448</v>
      </c>
      <c r="Z19" s="182" t="s">
        <v>448</v>
      </c>
      <c r="AA19" s="182" t="s">
        <v>448</v>
      </c>
      <c r="AB19" s="42"/>
      <c r="AC19" s="47">
        <v>1841.2037213966414</v>
      </c>
      <c r="AD19" s="47">
        <v>23.467480900694657</v>
      </c>
      <c r="AE19" s="47">
        <v>34.2859050248627</v>
      </c>
      <c r="AF19" s="47">
        <v>192.22895754241836</v>
      </c>
      <c r="AG19" s="47">
        <v>0.48515245577715588</v>
      </c>
      <c r="AH19" s="47">
        <v>0.20533712260295692</v>
      </c>
      <c r="AI19" s="47">
        <v>1289.4359231749183</v>
      </c>
      <c r="AJ19" s="47">
        <v>6.2593516676081995</v>
      </c>
      <c r="AK19" s="46">
        <v>-0.22839142953281488</v>
      </c>
      <c r="AL19" s="46">
        <v>5.1355929287498943E-2</v>
      </c>
      <c r="AM19" s="46">
        <v>-0.45975509825959548</v>
      </c>
      <c r="AN19" s="46">
        <v>3.2383065528515706E-2</v>
      </c>
      <c r="AO19" s="158" t="s">
        <v>448</v>
      </c>
      <c r="AP19" s="158" t="s">
        <v>448</v>
      </c>
      <c r="AQ19" s="48"/>
      <c r="AR19" s="49">
        <v>4092.3487399352489</v>
      </c>
      <c r="AS19" s="49">
        <v>192.50839979879689</v>
      </c>
      <c r="AT19" s="49">
        <v>2435.0935776766614</v>
      </c>
      <c r="AU19" s="49">
        <v>1056.8616321315606</v>
      </c>
      <c r="AV19" s="49">
        <v>738.83539833548468</v>
      </c>
      <c r="AW19" s="49">
        <v>21.088387127545545</v>
      </c>
      <c r="AX19" s="49">
        <v>6777.9384995472237</v>
      </c>
      <c r="AY19" s="49">
        <v>306.45961187428389</v>
      </c>
      <c r="AZ19" s="46">
        <v>-0.18051034106666974</v>
      </c>
      <c r="BA19" s="46">
        <v>4.0107669743167373E-2</v>
      </c>
      <c r="BB19" s="46">
        <v>-0.32483089552795552</v>
      </c>
      <c r="BC19" s="46">
        <v>7.0162568853020163E-2</v>
      </c>
      <c r="BD19" s="158" t="s">
        <v>448</v>
      </c>
      <c r="BE19" s="158" t="s">
        <v>448</v>
      </c>
    </row>
    <row r="20" spans="1:57" x14ac:dyDescent="0.2">
      <c r="A20" s="28" t="s">
        <v>18</v>
      </c>
      <c r="B20" s="28" t="s">
        <v>484</v>
      </c>
      <c r="C20" s="28"/>
      <c r="D20" s="42" t="s">
        <v>237</v>
      </c>
      <c r="E20" s="43"/>
      <c r="F20" s="48"/>
      <c r="G20" s="158" t="s">
        <v>448</v>
      </c>
      <c r="H20" s="158" t="s">
        <v>448</v>
      </c>
      <c r="I20" s="158" t="s">
        <v>448</v>
      </c>
      <c r="J20" s="158" t="s">
        <v>448</v>
      </c>
      <c r="K20" s="158" t="s">
        <v>448</v>
      </c>
      <c r="L20" s="158" t="s">
        <v>448</v>
      </c>
      <c r="M20" s="158" t="s">
        <v>448</v>
      </c>
      <c r="N20" s="122"/>
      <c r="O20" s="182" t="s">
        <v>448</v>
      </c>
      <c r="P20" s="182" t="s">
        <v>448</v>
      </c>
      <c r="Q20" s="182" t="s">
        <v>448</v>
      </c>
      <c r="R20" s="182" t="s">
        <v>448</v>
      </c>
      <c r="S20" s="182" t="s">
        <v>448</v>
      </c>
      <c r="T20" s="182" t="s">
        <v>448</v>
      </c>
      <c r="U20" s="182" t="s">
        <v>448</v>
      </c>
      <c r="V20" s="182" t="s">
        <v>448</v>
      </c>
      <c r="W20" s="182" t="s">
        <v>448</v>
      </c>
      <c r="X20" s="182" t="s">
        <v>448</v>
      </c>
      <c r="Y20" s="182" t="s">
        <v>448</v>
      </c>
      <c r="Z20" s="182" t="s">
        <v>448</v>
      </c>
      <c r="AA20" s="182" t="s">
        <v>448</v>
      </c>
      <c r="AB20" s="42"/>
      <c r="AC20" s="47">
        <v>2043.1292748992848</v>
      </c>
      <c r="AD20" s="47">
        <v>7.3690883022622549</v>
      </c>
      <c r="AE20" s="47">
        <v>15.209310620376119</v>
      </c>
      <c r="AF20" s="47">
        <v>273.10551148473706</v>
      </c>
      <c r="AG20" s="47">
        <v>0.17511771854384303</v>
      </c>
      <c r="AH20" s="47">
        <v>9.8166951837558136E-2</v>
      </c>
      <c r="AI20" s="47">
        <v>903.25719224914212</v>
      </c>
      <c r="AJ20" s="47">
        <v>0.81448982828221483</v>
      </c>
      <c r="AK20" s="46">
        <v>7.0644144752440852E-3</v>
      </c>
      <c r="AL20" s="46">
        <v>4.1171894618983469E-2</v>
      </c>
      <c r="AM20" s="46">
        <v>1.6972313376939496E-2</v>
      </c>
      <c r="AN20" s="46">
        <v>7.4401638992734345E-2</v>
      </c>
      <c r="AO20" s="158" t="s">
        <v>448</v>
      </c>
      <c r="AP20" s="158" t="s">
        <v>448</v>
      </c>
      <c r="AQ20" s="48"/>
      <c r="AR20" s="49">
        <v>3069.2813164071254</v>
      </c>
      <c r="AS20" s="49">
        <v>214.12193692643399</v>
      </c>
      <c r="AT20" s="49">
        <v>2093.2053725592214</v>
      </c>
      <c r="AU20" s="49">
        <v>842.05229806810371</v>
      </c>
      <c r="AV20" s="49">
        <v>962.76772904261315</v>
      </c>
      <c r="AW20" s="49">
        <v>22.379172576847175</v>
      </c>
      <c r="AX20" s="49">
        <v>5441.6347567845169</v>
      </c>
      <c r="AY20" s="49">
        <v>196.1937702544592</v>
      </c>
      <c r="AZ20" s="46">
        <v>-0.13830203677946962</v>
      </c>
      <c r="BA20" s="46">
        <v>3.9957168168618273E-2</v>
      </c>
      <c r="BB20" s="46">
        <v>-0.24173065039667652</v>
      </c>
      <c r="BC20" s="46">
        <v>8.0688482346857548E-2</v>
      </c>
      <c r="BD20" s="158" t="s">
        <v>448</v>
      </c>
      <c r="BE20" s="158" t="s">
        <v>448</v>
      </c>
    </row>
    <row r="21" spans="1:57" x14ac:dyDescent="0.2">
      <c r="A21" s="28"/>
      <c r="B21" s="28"/>
      <c r="C21" s="28"/>
      <c r="D21" s="28"/>
      <c r="E21" s="31"/>
      <c r="F21" s="48"/>
      <c r="G21" s="48"/>
      <c r="H21" s="48"/>
      <c r="I21" s="48"/>
      <c r="J21" s="48"/>
      <c r="K21" s="122"/>
      <c r="L21" s="121"/>
      <c r="M21" s="122"/>
      <c r="N21" s="122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42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122"/>
      <c r="AP21" s="155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125"/>
      <c r="BE21" s="155"/>
    </row>
    <row r="22" spans="1:57" x14ac:dyDescent="0.2">
      <c r="A22" s="130" t="s">
        <v>337</v>
      </c>
      <c r="B22" s="29"/>
      <c r="C22" s="29"/>
      <c r="D22" s="28"/>
      <c r="E22" s="31"/>
      <c r="F22" s="48"/>
      <c r="G22" s="48"/>
      <c r="H22" s="48"/>
      <c r="I22" s="48"/>
      <c r="J22" s="48"/>
      <c r="K22" s="122"/>
      <c r="L22" s="121"/>
      <c r="M22" s="122"/>
      <c r="N22" s="122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26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122"/>
      <c r="AP22" s="155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125"/>
      <c r="BE22" s="155"/>
    </row>
    <row r="23" spans="1:57" x14ac:dyDescent="0.2">
      <c r="A23" s="28" t="s">
        <v>19</v>
      </c>
      <c r="B23" s="28" t="s">
        <v>338</v>
      </c>
      <c r="C23" s="140" t="s">
        <v>339</v>
      </c>
      <c r="D23" s="28" t="s">
        <v>237</v>
      </c>
      <c r="E23" s="30">
        <v>40374</v>
      </c>
      <c r="F23" s="45"/>
      <c r="G23" s="46">
        <v>-0.10106357055650328</v>
      </c>
      <c r="H23" s="46">
        <v>7.4696642842484395E-2</v>
      </c>
      <c r="I23" s="46">
        <v>-0.21230091654667049</v>
      </c>
      <c r="J23" s="46">
        <v>0.16996107918085762</v>
      </c>
      <c r="K23" s="158" t="s">
        <v>448</v>
      </c>
      <c r="L23" s="121">
        <f t="shared" si="0"/>
        <v>32.805978100671936</v>
      </c>
      <c r="M23" s="158" t="s">
        <v>448</v>
      </c>
      <c r="N23" s="121"/>
      <c r="O23" s="153">
        <v>70.177962446400088</v>
      </c>
      <c r="P23" s="153">
        <v>0.51938146062805413</v>
      </c>
      <c r="Q23" s="153">
        <v>16.349759589001465</v>
      </c>
      <c r="R23" s="153">
        <v>3.2269262346713417</v>
      </c>
      <c r="S23" s="153">
        <v>5.2245472370869343E-2</v>
      </c>
      <c r="T23" s="153">
        <v>1.2600378630621429</v>
      </c>
      <c r="U23" s="153">
        <v>2.0744525794315769</v>
      </c>
      <c r="V23" s="153">
        <v>2.9656988728169948</v>
      </c>
      <c r="W23" s="153">
        <v>2.5969073031402701</v>
      </c>
      <c r="X23" s="153">
        <v>0.22895809950763327</v>
      </c>
      <c r="Y23" s="153">
        <v>135.2235755481324</v>
      </c>
      <c r="Z23" s="153">
        <v>-0.160187530943253</v>
      </c>
      <c r="AA23" s="158" t="s">
        <v>448</v>
      </c>
      <c r="AB23" s="42"/>
      <c r="AC23" s="47">
        <v>652.13586643759857</v>
      </c>
      <c r="AD23" s="47">
        <v>38.512380304036178</v>
      </c>
      <c r="AE23" s="47">
        <v>356.9298173548849</v>
      </c>
      <c r="AF23" s="47">
        <v>8.6630196440117526</v>
      </c>
      <c r="AG23" s="47">
        <v>4.8350138499481137</v>
      </c>
      <c r="AH23" s="47">
        <v>0.86993637318671191</v>
      </c>
      <c r="AI23" s="47">
        <v>2042.0177282867051</v>
      </c>
      <c r="AJ23" s="47">
        <v>43.326796194282487</v>
      </c>
      <c r="AK23" s="46">
        <v>-0.65407080293127251</v>
      </c>
      <c r="AL23" s="46">
        <v>3.673427850701888E-2</v>
      </c>
      <c r="AM23" s="46">
        <v>-1.3050662826124881</v>
      </c>
      <c r="AN23" s="46">
        <v>7.7212414342139477E-2</v>
      </c>
      <c r="AO23" s="121">
        <v>0.68</v>
      </c>
      <c r="AP23" s="155">
        <f>AO23*(AI23/28.0855)*72.64*10^-3</f>
        <v>3.5913860921923222</v>
      </c>
      <c r="AQ23" s="48"/>
      <c r="AR23" s="49">
        <v>7541.8197089619916</v>
      </c>
      <c r="AS23" s="49">
        <v>189.22498109880414</v>
      </c>
      <c r="AT23" s="49">
        <v>3274.2664863081209</v>
      </c>
      <c r="AU23" s="49">
        <v>1856.0084741661426</v>
      </c>
      <c r="AV23" s="49">
        <v>799.70758663670301</v>
      </c>
      <c r="AW23" s="49">
        <v>0</v>
      </c>
      <c r="AX23" s="49">
        <v>13437.807215304858</v>
      </c>
      <c r="AY23" s="49">
        <v>572.9070986132557</v>
      </c>
      <c r="AZ23" s="46">
        <v>-0.2717355205461347</v>
      </c>
      <c r="BA23" s="46">
        <v>6.9077056474707632E-2</v>
      </c>
      <c r="BB23" s="46">
        <v>-0.53731658560776108</v>
      </c>
      <c r="BC23" s="46">
        <v>0.11263486971114066</v>
      </c>
      <c r="BD23" s="125">
        <v>4.76</v>
      </c>
      <c r="BE23" s="155">
        <f t="shared" ref="BE23:BE25" si="5">BD23*(AX23/28.0855)*72.64*10^-6</f>
        <v>0.16543562424489452</v>
      </c>
    </row>
    <row r="24" spans="1:57" x14ac:dyDescent="0.2">
      <c r="A24" s="28" t="s">
        <v>20</v>
      </c>
      <c r="B24" s="28" t="s">
        <v>340</v>
      </c>
      <c r="C24" s="140" t="s">
        <v>341</v>
      </c>
      <c r="D24" s="28" t="s">
        <v>237</v>
      </c>
      <c r="E24" s="30">
        <v>40374</v>
      </c>
      <c r="F24" s="48"/>
      <c r="G24" s="158" t="s">
        <v>448</v>
      </c>
      <c r="H24" s="158" t="s">
        <v>448</v>
      </c>
      <c r="I24" s="158" t="s">
        <v>448</v>
      </c>
      <c r="J24" s="158" t="s">
        <v>448</v>
      </c>
      <c r="K24" s="158" t="s">
        <v>448</v>
      </c>
      <c r="L24" s="121">
        <f t="shared" si="0"/>
        <v>31.279765369116195</v>
      </c>
      <c r="M24" s="158" t="s">
        <v>448</v>
      </c>
      <c r="N24" s="122"/>
      <c r="O24" s="153">
        <v>66.913115428833422</v>
      </c>
      <c r="P24" s="153">
        <v>0.41624881169775985</v>
      </c>
      <c r="Q24" s="153">
        <v>17.19823719299615</v>
      </c>
      <c r="R24" s="153">
        <v>3.6925297811898048</v>
      </c>
      <c r="S24" s="153">
        <v>5.8185317764202986E-2</v>
      </c>
      <c r="T24" s="153">
        <v>1.8238859222240549</v>
      </c>
      <c r="U24" s="153">
        <v>2.5623918784620159</v>
      </c>
      <c r="V24" s="153">
        <v>3.323276803070824</v>
      </c>
      <c r="W24" s="153">
        <v>3.513498034223026</v>
      </c>
      <c r="X24" s="153">
        <v>0.1219653776211178</v>
      </c>
      <c r="Y24" s="153">
        <v>88.39692506484684</v>
      </c>
      <c r="Z24" s="153">
        <v>0.22492097606223616</v>
      </c>
      <c r="AA24" s="158" t="s">
        <v>448</v>
      </c>
      <c r="AB24" s="42"/>
      <c r="AC24" s="47">
        <v>2032.6523303198949</v>
      </c>
      <c r="AD24" s="47">
        <v>18.11305363566137</v>
      </c>
      <c r="AE24" s="47">
        <v>55.261012254620219</v>
      </c>
      <c r="AF24" s="47">
        <v>92.686513790119761</v>
      </c>
      <c r="AG24" s="47">
        <v>1.1427422456319698</v>
      </c>
      <c r="AH24" s="47">
        <v>0.4395543247514464</v>
      </c>
      <c r="AI24" s="47">
        <v>579.3740144876889</v>
      </c>
      <c r="AJ24" s="47">
        <v>5.6262953568185123</v>
      </c>
      <c r="AK24" s="46">
        <v>-4.7039499882384206E-2</v>
      </c>
      <c r="AL24" s="46">
        <v>6.6311250165294211E-2</v>
      </c>
      <c r="AM24" s="46">
        <v>-9.9770839773638542E-2</v>
      </c>
      <c r="AN24" s="46">
        <v>7.3843182419591077E-2</v>
      </c>
      <c r="AO24" s="121">
        <v>1.72</v>
      </c>
      <c r="AP24" s="155">
        <f>AO24*(AI24/28.0855)*72.64*10^-3</f>
        <v>2.5773959113885612</v>
      </c>
      <c r="AQ24" s="48"/>
      <c r="AR24" s="49">
        <v>6357.8801635166456</v>
      </c>
      <c r="AS24" s="49">
        <v>487.0183858250299</v>
      </c>
      <c r="AT24" s="49">
        <v>7166.8258382494787</v>
      </c>
      <c r="AU24" s="49">
        <v>1613.8619196223392</v>
      </c>
      <c r="AV24" s="49">
        <v>2972.6666481480947</v>
      </c>
      <c r="AW24" s="49">
        <v>89.522658517479385</v>
      </c>
      <c r="AX24" s="49">
        <v>11864.500387733709</v>
      </c>
      <c r="AY24" s="49">
        <v>565.86358037886498</v>
      </c>
      <c r="AZ24" s="46">
        <v>-0.20668980651803448</v>
      </c>
      <c r="BA24" s="46">
        <v>7.2094809188266579E-2</v>
      </c>
      <c r="BB24" s="46">
        <v>-0.40619013603608867</v>
      </c>
      <c r="BC24" s="46">
        <v>0.11890193066307071</v>
      </c>
      <c r="BD24" s="125">
        <v>2.21</v>
      </c>
      <c r="BE24" s="155">
        <f t="shared" si="5"/>
        <v>6.7816504995267965E-2</v>
      </c>
    </row>
    <row r="25" spans="1:57" x14ac:dyDescent="0.2">
      <c r="A25" s="28" t="s">
        <v>21</v>
      </c>
      <c r="B25" s="28" t="s">
        <v>342</v>
      </c>
      <c r="C25" s="140" t="s">
        <v>343</v>
      </c>
      <c r="D25" s="28" t="s">
        <v>237</v>
      </c>
      <c r="E25" s="30">
        <v>40374</v>
      </c>
      <c r="F25" s="48"/>
      <c r="G25" s="158" t="s">
        <v>448</v>
      </c>
      <c r="H25" s="158" t="s">
        <v>448</v>
      </c>
      <c r="I25" s="158" t="s">
        <v>448</v>
      </c>
      <c r="J25" s="158" t="s">
        <v>448</v>
      </c>
      <c r="K25" s="158" t="s">
        <v>448</v>
      </c>
      <c r="L25" s="121">
        <f t="shared" si="0"/>
        <v>32.42436133211698</v>
      </c>
      <c r="M25" s="158" t="s">
        <v>448</v>
      </c>
      <c r="N25" s="122"/>
      <c r="O25" s="153">
        <v>69.361614670687288</v>
      </c>
      <c r="P25" s="153">
        <v>0.39824850528624278</v>
      </c>
      <c r="Q25" s="153">
        <v>16.361376092176474</v>
      </c>
      <c r="R25" s="153">
        <v>3.2744877101313294</v>
      </c>
      <c r="S25" s="153">
        <v>5.5312292400867054E-2</v>
      </c>
      <c r="T25" s="153">
        <v>1.5487441872242775</v>
      </c>
      <c r="U25" s="153">
        <v>2.5222405334795375</v>
      </c>
      <c r="V25" s="153">
        <v>3.5399867136554914</v>
      </c>
      <c r="W25" s="153">
        <v>2.4779906995588443</v>
      </c>
      <c r="X25" s="153">
        <v>0.11726205988983815</v>
      </c>
      <c r="Y25" s="153">
        <v>112.83707649776879</v>
      </c>
      <c r="Z25" s="153">
        <v>-5.2788591499319804E-3</v>
      </c>
      <c r="AA25" s="158" t="s">
        <v>448</v>
      </c>
      <c r="AB25" s="42"/>
      <c r="AC25" s="47">
        <v>2350.4367382504097</v>
      </c>
      <c r="AD25" s="47">
        <v>18.434004480526788</v>
      </c>
      <c r="AE25" s="47">
        <v>51.460185905195878</v>
      </c>
      <c r="AF25" s="47">
        <v>171.34341809956447</v>
      </c>
      <c r="AG25" s="47">
        <v>1.3701263093362064</v>
      </c>
      <c r="AH25" s="47">
        <v>0.57345307308779303</v>
      </c>
      <c r="AI25" s="47">
        <v>703.72075845431823</v>
      </c>
      <c r="AJ25" s="47">
        <v>5.5351965469599751</v>
      </c>
      <c r="AK25" s="46">
        <v>-4.6585858945791259E-2</v>
      </c>
      <c r="AL25" s="46">
        <v>5.2431811352829774E-2</v>
      </c>
      <c r="AM25" s="46">
        <v>-8.987836774714264E-2</v>
      </c>
      <c r="AN25" s="46">
        <v>7.0990903511938291E-2</v>
      </c>
      <c r="AO25" s="121">
        <v>1.84</v>
      </c>
      <c r="AP25" s="155">
        <f>AO25*(AI25/28.0855)*72.64*10^-3</f>
        <v>3.3489746540095027</v>
      </c>
      <c r="AQ25" s="48"/>
      <c r="AR25" s="49">
        <v>9621.6441503530405</v>
      </c>
      <c r="AS25" s="49">
        <v>633.02957106652889</v>
      </c>
      <c r="AT25" s="49">
        <v>10151.696465273566</v>
      </c>
      <c r="AU25" s="49">
        <v>2608.4491238255914</v>
      </c>
      <c r="AV25" s="49">
        <v>4349.1915696998649</v>
      </c>
      <c r="AW25" s="49">
        <v>147.47150800970437</v>
      </c>
      <c r="AX25" s="49">
        <v>17387.264144828867</v>
      </c>
      <c r="AY25" s="49">
        <v>840.81761255156641</v>
      </c>
      <c r="AZ25" s="46">
        <v>-0.22202074388582016</v>
      </c>
      <c r="BA25" s="46">
        <v>4.5512642853073965E-2</v>
      </c>
      <c r="BB25" s="46">
        <v>-0.45972708675932061</v>
      </c>
      <c r="BC25" s="46">
        <v>0.11351826164970494</v>
      </c>
      <c r="BD25" s="125">
        <v>2.34</v>
      </c>
      <c r="BE25" s="155">
        <f t="shared" si="5"/>
        <v>0.10523029427655066</v>
      </c>
    </row>
    <row r="26" spans="1:57" x14ac:dyDescent="0.2">
      <c r="A26" s="28"/>
      <c r="B26" s="28"/>
      <c r="C26" s="28"/>
      <c r="D26" s="28"/>
      <c r="E26" s="31"/>
      <c r="F26" s="48"/>
      <c r="G26" s="48"/>
      <c r="H26" s="48"/>
      <c r="I26" s="48"/>
      <c r="J26" s="48"/>
      <c r="K26" s="122"/>
      <c r="L26" s="121"/>
      <c r="M26" s="122"/>
      <c r="N26" s="122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42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122"/>
      <c r="AP26" s="155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125"/>
      <c r="BE26" s="155"/>
    </row>
    <row r="27" spans="1:57" x14ac:dyDescent="0.2">
      <c r="A27" s="130" t="s">
        <v>344</v>
      </c>
      <c r="B27" s="28"/>
      <c r="C27" s="29"/>
      <c r="D27" s="28"/>
      <c r="E27" s="31"/>
      <c r="F27" s="48"/>
      <c r="G27" s="48"/>
      <c r="H27" s="48"/>
      <c r="I27" s="48"/>
      <c r="J27" s="48"/>
      <c r="K27" s="122"/>
      <c r="L27" s="121"/>
      <c r="M27" s="122"/>
      <c r="N27" s="122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26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122"/>
      <c r="AP27" s="155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125"/>
      <c r="BE27" s="155"/>
    </row>
    <row r="28" spans="1:57" x14ac:dyDescent="0.2">
      <c r="A28" s="28" t="s">
        <v>22</v>
      </c>
      <c r="B28" s="28" t="s">
        <v>345</v>
      </c>
      <c r="C28" s="140" t="s">
        <v>346</v>
      </c>
      <c r="D28" s="28" t="s">
        <v>237</v>
      </c>
      <c r="E28" s="30">
        <v>40374</v>
      </c>
      <c r="F28" s="45"/>
      <c r="G28" s="46">
        <v>-0.1404905069907203</v>
      </c>
      <c r="H28" s="46">
        <v>3.4163360266966279E-2</v>
      </c>
      <c r="I28" s="46">
        <v>-0.26278943360043733</v>
      </c>
      <c r="J28" s="46">
        <v>2.7411420673189676E-2</v>
      </c>
      <c r="K28" s="121">
        <v>1.92</v>
      </c>
      <c r="L28" s="121">
        <f>O28/60.08*28.0855</f>
        <v>33.207171793737679</v>
      </c>
      <c r="M28" s="121">
        <f>K28*(L28/28.0855)*72.64*10^-2</f>
        <v>1.6490233043621945</v>
      </c>
      <c r="N28" s="121"/>
      <c r="O28" s="153">
        <v>71.036188829387385</v>
      </c>
      <c r="P28" s="153">
        <v>0.62062110763332157</v>
      </c>
      <c r="Q28" s="153">
        <v>16.693160540497377</v>
      </c>
      <c r="R28" s="153">
        <v>2.6991001079897918</v>
      </c>
      <c r="S28" s="153">
        <v>3.9540956996028796E-2</v>
      </c>
      <c r="T28" s="153">
        <v>1.083078387282528</v>
      </c>
      <c r="U28" s="153">
        <v>1.54725483897504</v>
      </c>
      <c r="V28" s="153">
        <v>2.6647166671236797</v>
      </c>
      <c r="W28" s="153">
        <v>3.0085510757848</v>
      </c>
      <c r="X28" s="153">
        <v>0.24584160219270076</v>
      </c>
      <c r="Y28" s="153">
        <v>159.88300002742079</v>
      </c>
      <c r="Z28" s="153">
        <v>-0.28102904956657726</v>
      </c>
      <c r="AA28" s="153">
        <f t="shared" ref="AA28" si="6">(Z28+1)*(K28/AVERAGE(K$46:K$51))-1</f>
        <v>-0.19341831497725814</v>
      </c>
      <c r="AB28" s="42"/>
      <c r="AC28" s="47">
        <v>524.33867731939972</v>
      </c>
      <c r="AD28" s="47">
        <v>31.798519419846528</v>
      </c>
      <c r="AE28" s="47">
        <v>173.89339208765844</v>
      </c>
      <c r="AF28" s="47">
        <v>9.8492947856552497</v>
      </c>
      <c r="AG28" s="47">
        <v>1.9950050008719438</v>
      </c>
      <c r="AH28" s="47">
        <v>0.69884741096230785</v>
      </c>
      <c r="AI28" s="47">
        <v>2032.606461686878</v>
      </c>
      <c r="AJ28" s="47">
        <v>50.775122454667837</v>
      </c>
      <c r="AK28" s="46">
        <v>-0.44466633809612244</v>
      </c>
      <c r="AL28" s="46">
        <v>2.8880281719694461E-2</v>
      </c>
      <c r="AM28" s="46">
        <v>-0.86302027273967852</v>
      </c>
      <c r="AN28" s="46">
        <v>4.7047268901617083E-2</v>
      </c>
      <c r="AO28" s="121">
        <v>0.66</v>
      </c>
      <c r="AP28" s="155">
        <f>AO28*(AI28/28.0855)*72.64*10^-3</f>
        <v>3.4696919061001932</v>
      </c>
      <c r="AQ28" s="48"/>
      <c r="AR28" s="49">
        <v>5259.3454515640087</v>
      </c>
      <c r="AS28" s="49">
        <v>148.96930676947616</v>
      </c>
      <c r="AT28" s="49">
        <v>1944.5969070256394</v>
      </c>
      <c r="AU28" s="49">
        <v>1337.1616380118571</v>
      </c>
      <c r="AV28" s="49">
        <v>492.45146297612251</v>
      </c>
      <c r="AW28" s="49">
        <v>0</v>
      </c>
      <c r="AX28" s="49">
        <v>9150.4877225106375</v>
      </c>
      <c r="AY28" s="49">
        <v>605.62700502417067</v>
      </c>
      <c r="AZ28" s="46">
        <v>-0.2160839226462985</v>
      </c>
      <c r="BA28" s="46">
        <v>8.6464075187793421E-2</v>
      </c>
      <c r="BB28" s="46">
        <v>-0.41087866868386169</v>
      </c>
      <c r="BC28" s="46">
        <v>0.12488874850997549</v>
      </c>
      <c r="BD28" s="125">
        <v>4.74</v>
      </c>
      <c r="BE28" s="155">
        <f t="shared" ref="BE28:BE32" si="7">BD28*(AX28/28.0855)*72.64*10^-6</f>
        <v>0.1121802129032219</v>
      </c>
    </row>
    <row r="29" spans="1:57" x14ac:dyDescent="0.2">
      <c r="A29" s="117" t="s">
        <v>463</v>
      </c>
      <c r="B29" s="28"/>
      <c r="C29" s="28"/>
      <c r="D29" s="28"/>
      <c r="E29" s="30"/>
      <c r="F29" s="45"/>
      <c r="G29" s="118">
        <v>-0.10475219989303231</v>
      </c>
      <c r="H29" s="118">
        <v>3.4489587807911719E-2</v>
      </c>
      <c r="I29" s="118">
        <v>-0.18014329333909673</v>
      </c>
      <c r="J29" s="118">
        <v>0.10477763301445887</v>
      </c>
      <c r="K29" s="158" t="s">
        <v>448</v>
      </c>
      <c r="L29" s="158" t="s">
        <v>448</v>
      </c>
      <c r="M29" s="158" t="s">
        <v>448</v>
      </c>
      <c r="N29" s="121"/>
      <c r="O29" s="158" t="s">
        <v>448</v>
      </c>
      <c r="P29" s="158" t="s">
        <v>448</v>
      </c>
      <c r="Q29" s="158" t="s">
        <v>448</v>
      </c>
      <c r="R29" s="158" t="s">
        <v>448</v>
      </c>
      <c r="S29" s="158" t="s">
        <v>448</v>
      </c>
      <c r="T29" s="158" t="s">
        <v>448</v>
      </c>
      <c r="U29" s="158" t="s">
        <v>448</v>
      </c>
      <c r="V29" s="158" t="s">
        <v>448</v>
      </c>
      <c r="W29" s="158" t="s">
        <v>448</v>
      </c>
      <c r="X29" s="158" t="s">
        <v>448</v>
      </c>
      <c r="Y29" s="158" t="s">
        <v>448</v>
      </c>
      <c r="Z29" s="158" t="s">
        <v>448</v>
      </c>
      <c r="AA29" s="158" t="s">
        <v>448</v>
      </c>
      <c r="AB29" s="42"/>
      <c r="AC29" s="158" t="s">
        <v>448</v>
      </c>
      <c r="AD29" s="158" t="s">
        <v>448</v>
      </c>
      <c r="AE29" s="158" t="s">
        <v>448</v>
      </c>
      <c r="AF29" s="158" t="s">
        <v>448</v>
      </c>
      <c r="AG29" s="158" t="s">
        <v>448</v>
      </c>
      <c r="AH29" s="158" t="s">
        <v>448</v>
      </c>
      <c r="AI29" s="158" t="s">
        <v>448</v>
      </c>
      <c r="AJ29" s="158" t="s">
        <v>448</v>
      </c>
      <c r="AK29" s="158" t="s">
        <v>448</v>
      </c>
      <c r="AL29" s="158" t="s">
        <v>448</v>
      </c>
      <c r="AM29" s="158" t="s">
        <v>448</v>
      </c>
      <c r="AN29" s="158" t="s">
        <v>448</v>
      </c>
      <c r="AO29" s="158" t="s">
        <v>448</v>
      </c>
      <c r="AP29" s="158" t="s">
        <v>448</v>
      </c>
      <c r="AQ29" s="48"/>
      <c r="AR29" s="158" t="s">
        <v>448</v>
      </c>
      <c r="AS29" s="158" t="s">
        <v>448</v>
      </c>
      <c r="AT29" s="158" t="s">
        <v>448</v>
      </c>
      <c r="AU29" s="158" t="s">
        <v>448</v>
      </c>
      <c r="AV29" s="158" t="s">
        <v>448</v>
      </c>
      <c r="AW29" s="158" t="s">
        <v>448</v>
      </c>
      <c r="AX29" s="158" t="s">
        <v>448</v>
      </c>
      <c r="AY29" s="158" t="s">
        <v>448</v>
      </c>
      <c r="AZ29" s="158" t="s">
        <v>448</v>
      </c>
      <c r="BA29" s="158" t="s">
        <v>448</v>
      </c>
      <c r="BB29" s="158" t="s">
        <v>448</v>
      </c>
      <c r="BC29" s="158" t="s">
        <v>448</v>
      </c>
      <c r="BD29" s="158" t="s">
        <v>448</v>
      </c>
      <c r="BE29" s="158" t="s">
        <v>448</v>
      </c>
    </row>
    <row r="30" spans="1:57" x14ac:dyDescent="0.2">
      <c r="A30" s="28" t="s">
        <v>23</v>
      </c>
      <c r="B30" s="28" t="s">
        <v>347</v>
      </c>
      <c r="C30" s="140" t="s">
        <v>348</v>
      </c>
      <c r="D30" s="28" t="s">
        <v>237</v>
      </c>
      <c r="E30" s="30">
        <v>40374</v>
      </c>
      <c r="F30" s="45"/>
      <c r="G30" s="46">
        <v>-0.12438379897901826</v>
      </c>
      <c r="H30" s="46">
        <v>3.392434470687665E-2</v>
      </c>
      <c r="I30" s="46">
        <v>-0.27045150862214928</v>
      </c>
      <c r="J30" s="46">
        <v>6.3595650673326315E-2</v>
      </c>
      <c r="K30" s="121">
        <v>1.57</v>
      </c>
      <c r="L30" s="121">
        <f t="shared" si="0"/>
        <v>30.803751240949317</v>
      </c>
      <c r="M30" s="121">
        <f>K30*(L30/28.0855)*72.64*10^-2</f>
        <v>1.250826102267653</v>
      </c>
      <c r="N30" s="121"/>
      <c r="O30" s="153">
        <v>65.894834507352016</v>
      </c>
      <c r="P30" s="153">
        <v>0.48921056668077473</v>
      </c>
      <c r="Q30" s="153">
        <v>17.545285510630588</v>
      </c>
      <c r="R30" s="153">
        <v>4.3548884557330645</v>
      </c>
      <c r="S30" s="153">
        <v>5.943679782102871E-2</v>
      </c>
      <c r="T30" s="153">
        <v>1.6573722469325312</v>
      </c>
      <c r="U30" s="153">
        <v>1.9545562360376747</v>
      </c>
      <c r="V30" s="153">
        <v>3.5204872555532387</v>
      </c>
      <c r="W30" s="153">
        <v>3.9434029323567121</v>
      </c>
      <c r="X30" s="153">
        <v>0.13716184112545085</v>
      </c>
      <c r="Y30" s="153">
        <v>96.013288787815611</v>
      </c>
      <c r="Z30" s="153">
        <v>0.1105906289474925</v>
      </c>
      <c r="AA30" s="153">
        <f t="shared" ref="AA30:AA32" si="8">(Z30+1)*(K30/AVERAGE(K$46:K$51))-1</f>
        <v>1.8801184637333046E-2</v>
      </c>
      <c r="AB30" s="42"/>
      <c r="AC30" s="47">
        <v>1678.5933661493884</v>
      </c>
      <c r="AD30" s="47">
        <v>5.9467662652539586</v>
      </c>
      <c r="AE30" s="47">
        <v>12.650511343354639</v>
      </c>
      <c r="AF30" s="47">
        <v>136.57143284073803</v>
      </c>
      <c r="AG30" s="47">
        <v>0.30927343621238179</v>
      </c>
      <c r="AH30" s="47">
        <v>9.6896827654523052E-2</v>
      </c>
      <c r="AI30" s="47">
        <v>657.13039278451265</v>
      </c>
      <c r="AJ30" s="47">
        <v>0.88136292551511364</v>
      </c>
      <c r="AK30" s="46">
        <v>5.5886366049628933E-2</v>
      </c>
      <c r="AL30" s="46">
        <v>3.8308997751415247E-2</v>
      </c>
      <c r="AM30" s="46">
        <v>0.12986531128396095</v>
      </c>
      <c r="AN30" s="46">
        <v>5.9374122685376646E-2</v>
      </c>
      <c r="AO30" s="121">
        <v>1.36</v>
      </c>
      <c r="AP30" s="155">
        <f>AO30*(AI30/28.0855)*72.64*10^-3</f>
        <v>2.3114480552363008</v>
      </c>
      <c r="AQ30" s="48"/>
      <c r="AR30" s="49">
        <v>3671.7593928058686</v>
      </c>
      <c r="AS30" s="49">
        <v>183.94321438548533</v>
      </c>
      <c r="AT30" s="49">
        <v>3929.0101659131838</v>
      </c>
      <c r="AU30" s="49">
        <v>1064.4919111103241</v>
      </c>
      <c r="AV30" s="49">
        <v>1138.7014061516738</v>
      </c>
      <c r="AW30" s="49">
        <v>34.645276615747257</v>
      </c>
      <c r="AX30" s="49">
        <v>6657.1204437561319</v>
      </c>
      <c r="AY30" s="49">
        <v>350.80324756550868</v>
      </c>
      <c r="AZ30" s="46">
        <v>-0.19646968816355859</v>
      </c>
      <c r="BA30" s="46">
        <v>2.045641684953459E-2</v>
      </c>
      <c r="BB30" s="46">
        <v>-0.36894122707936683</v>
      </c>
      <c r="BC30" s="46">
        <v>5.5553580338487847E-2</v>
      </c>
      <c r="BD30" s="125">
        <v>1.97</v>
      </c>
      <c r="BE30" s="155">
        <f t="shared" si="7"/>
        <v>3.3919255886413174E-2</v>
      </c>
    </row>
    <row r="31" spans="1:57" x14ac:dyDescent="0.2">
      <c r="A31" s="28" t="s">
        <v>24</v>
      </c>
      <c r="B31" s="28" t="s">
        <v>349</v>
      </c>
      <c r="C31" s="140" t="s">
        <v>350</v>
      </c>
      <c r="D31" s="28" t="s">
        <v>237</v>
      </c>
      <c r="E31" s="30">
        <v>40374</v>
      </c>
      <c r="F31" s="45"/>
      <c r="G31" s="46">
        <v>-0.10137058356988564</v>
      </c>
      <c r="H31" s="46">
        <v>2.8348513282342704E-2</v>
      </c>
      <c r="I31" s="46">
        <v>-0.16795334832686581</v>
      </c>
      <c r="J31" s="46">
        <v>7.0408291687928434E-2</v>
      </c>
      <c r="K31" s="121">
        <v>1.69</v>
      </c>
      <c r="L31" s="121">
        <f t="shared" si="0"/>
        <v>30.56952027889162</v>
      </c>
      <c r="M31" s="121">
        <f>K31*(L31/28.0855)*72.64*10^-2</f>
        <v>1.3361924198142034</v>
      </c>
      <c r="N31" s="121"/>
      <c r="O31" s="153">
        <v>65.393771816624536</v>
      </c>
      <c r="P31" s="153">
        <v>0.62799864375046521</v>
      </c>
      <c r="Q31" s="153">
        <v>17.417860934455838</v>
      </c>
      <c r="R31" s="153">
        <v>4.7782505502752786</v>
      </c>
      <c r="S31" s="153">
        <v>8.191286657614763E-2</v>
      </c>
      <c r="T31" s="153">
        <v>2.2526038308440599</v>
      </c>
      <c r="U31" s="153">
        <v>2.5597770805046136</v>
      </c>
      <c r="V31" s="153">
        <v>3.0603557095810716</v>
      </c>
      <c r="W31" s="153">
        <v>3.162746792801256</v>
      </c>
      <c r="X31" s="153">
        <v>0.1376591229960259</v>
      </c>
      <c r="Y31" s="153">
        <v>112.63019154220301</v>
      </c>
      <c r="Z31" s="153">
        <v>-6.0459417144601457E-2</v>
      </c>
      <c r="AA31" s="153">
        <f t="shared" si="8"/>
        <v>-7.2234897294327305E-2</v>
      </c>
      <c r="AB31" s="42"/>
      <c r="AC31" s="47">
        <v>1867.5307188533491</v>
      </c>
      <c r="AD31" s="47">
        <v>46.161562691993772</v>
      </c>
      <c r="AE31" s="47">
        <v>52.314525765701532</v>
      </c>
      <c r="AF31" s="47">
        <v>124.07058339566568</v>
      </c>
      <c r="AG31" s="47">
        <v>0.74935096937133749</v>
      </c>
      <c r="AH31" s="47">
        <v>0.46366031331609298</v>
      </c>
      <c r="AI31" s="47">
        <v>479.99004364667724</v>
      </c>
      <c r="AJ31" s="47">
        <v>5.221114139964329</v>
      </c>
      <c r="AK31" s="46">
        <v>-7.3930112016662441E-2</v>
      </c>
      <c r="AL31" s="46">
        <v>1.6355371722511541E-2</v>
      </c>
      <c r="AM31" s="46">
        <v>-0.15251317071049986</v>
      </c>
      <c r="AN31" s="46">
        <v>6.4397833040970034E-2</v>
      </c>
      <c r="AO31" s="121">
        <v>1.29</v>
      </c>
      <c r="AP31" s="155">
        <f>AO31*(AI31/28.0855)*72.64*10^-3</f>
        <v>1.6014582269832505</v>
      </c>
      <c r="AQ31" s="48"/>
      <c r="AR31" s="49">
        <v>1403.7266491091516</v>
      </c>
      <c r="AS31" s="49">
        <v>135.56641291450694</v>
      </c>
      <c r="AT31" s="49">
        <v>1161.161740751905</v>
      </c>
      <c r="AU31" s="49">
        <v>286.61431881346027</v>
      </c>
      <c r="AV31" s="49">
        <v>422.63726025967605</v>
      </c>
      <c r="AW31" s="49">
        <v>0</v>
      </c>
      <c r="AX31" s="49">
        <v>2577.8450885810093</v>
      </c>
      <c r="AY31" s="49">
        <v>109.39321636138699</v>
      </c>
      <c r="AZ31" s="46">
        <v>-0.1597309188586804</v>
      </c>
      <c r="BA31" s="46">
        <v>3.3530142944110532E-2</v>
      </c>
      <c r="BB31" s="46">
        <v>-0.29470824710440269</v>
      </c>
      <c r="BC31" s="46">
        <v>5.5860229297140664E-2</v>
      </c>
      <c r="BD31" s="158" t="s">
        <v>448</v>
      </c>
      <c r="BE31" s="158" t="s">
        <v>448</v>
      </c>
    </row>
    <row r="32" spans="1:57" x14ac:dyDescent="0.2">
      <c r="A32" s="28" t="s">
        <v>25</v>
      </c>
      <c r="B32" s="28" t="s">
        <v>351</v>
      </c>
      <c r="C32" s="140" t="s">
        <v>352</v>
      </c>
      <c r="D32" s="28" t="s">
        <v>325</v>
      </c>
      <c r="E32" s="30">
        <v>40374</v>
      </c>
      <c r="F32" s="45"/>
      <c r="G32" s="46">
        <v>-6.5262591431025641E-2</v>
      </c>
      <c r="H32" s="46">
        <v>3.2759587975662863E-2</v>
      </c>
      <c r="I32" s="46">
        <v>-0.12047391295155752</v>
      </c>
      <c r="J32" s="46">
        <v>2.1548706250271478E-2</v>
      </c>
      <c r="K32" s="121">
        <v>1.64</v>
      </c>
      <c r="L32" s="121">
        <f t="shared" si="0"/>
        <v>32.030589231347328</v>
      </c>
      <c r="M32" s="121">
        <f>K32*(L32/28.0855)*72.64*10^-2</f>
        <v>1.3586339153280929</v>
      </c>
      <c r="N32" s="121"/>
      <c r="O32" s="153">
        <v>68.519264425392009</v>
      </c>
      <c r="P32" s="153">
        <v>0.49418096010787588</v>
      </c>
      <c r="Q32" s="153">
        <v>16.275742490509391</v>
      </c>
      <c r="R32" s="153">
        <v>3.6418988147080418</v>
      </c>
      <c r="S32" s="153">
        <v>6.8755611841095771E-2</v>
      </c>
      <c r="T32" s="153">
        <v>1.8155778751789353</v>
      </c>
      <c r="U32" s="153">
        <v>2.707252216243146</v>
      </c>
      <c r="V32" s="153">
        <v>3.2873776911523915</v>
      </c>
      <c r="W32" s="153">
        <v>2.7824536666943445</v>
      </c>
      <c r="X32" s="153">
        <v>0.16759180386267095</v>
      </c>
      <c r="Y32" s="153">
        <v>148.25428803236275</v>
      </c>
      <c r="Z32" s="153">
        <v>-0.2521071047929444</v>
      </c>
      <c r="AA32" s="153">
        <f t="shared" si="8"/>
        <v>-0.28333030579942675</v>
      </c>
      <c r="AB32" s="42"/>
      <c r="AC32" s="47">
        <v>1630.1896265514406</v>
      </c>
      <c r="AD32" s="47">
        <v>52.66511106611263</v>
      </c>
      <c r="AE32" s="47">
        <v>23.385162061365055</v>
      </c>
      <c r="AF32" s="47">
        <v>421.90157922447059</v>
      </c>
      <c r="AG32" s="47">
        <v>1.4708334781014956</v>
      </c>
      <c r="AH32" s="47">
        <v>0.46243185786286911</v>
      </c>
      <c r="AI32" s="47">
        <v>1362.3512496941717</v>
      </c>
      <c r="AJ32" s="47">
        <v>2.4868809404480818</v>
      </c>
      <c r="AK32" s="46">
        <v>-6.2564301821788071E-2</v>
      </c>
      <c r="AL32" s="46">
        <v>3.2368885312848594E-2</v>
      </c>
      <c r="AM32" s="46">
        <v>-9.41735919443909E-2</v>
      </c>
      <c r="AN32" s="46">
        <v>5.088302377535802E-2</v>
      </c>
      <c r="AO32" s="121">
        <v>1.26</v>
      </c>
      <c r="AP32" s="155">
        <f>AO32*(AI32/28.0855)*72.64*10^-3</f>
        <v>4.4396968335977158</v>
      </c>
      <c r="AQ32" s="48"/>
      <c r="AR32" s="49">
        <v>4204.3105243851915</v>
      </c>
      <c r="AS32" s="49">
        <v>439.54574266417887</v>
      </c>
      <c r="AT32" s="49">
        <v>3286.4423408405669</v>
      </c>
      <c r="AU32" s="49">
        <v>1365.9522425140369</v>
      </c>
      <c r="AV32" s="49">
        <v>1785.1432198660414</v>
      </c>
      <c r="AW32" s="49">
        <v>61.290601135032531</v>
      </c>
      <c r="AX32" s="49">
        <v>7659.3027205767166</v>
      </c>
      <c r="AY32" s="49">
        <v>240.60368590544806</v>
      </c>
      <c r="AZ32" s="46">
        <v>-0.16982953959518432</v>
      </c>
      <c r="BA32" s="46">
        <v>1.5750841060152919E-2</v>
      </c>
      <c r="BB32" s="46">
        <v>-0.33865528689841495</v>
      </c>
      <c r="BC32" s="46">
        <v>2.2437213368622658E-2</v>
      </c>
      <c r="BD32" s="125">
        <v>1.86</v>
      </c>
      <c r="BE32" s="155">
        <f t="shared" si="7"/>
        <v>3.6846467191191487E-2</v>
      </c>
    </row>
    <row r="33" spans="1:57" x14ac:dyDescent="0.2">
      <c r="A33" s="28"/>
      <c r="B33" s="28"/>
      <c r="C33" s="28"/>
      <c r="D33" s="28"/>
      <c r="E33" s="31"/>
      <c r="F33" s="48"/>
      <c r="G33" s="48"/>
      <c r="H33" s="48"/>
      <c r="I33" s="48"/>
      <c r="J33" s="48"/>
      <c r="K33" s="48"/>
      <c r="L33" s="121"/>
      <c r="M33" s="48"/>
      <c r="N33" s="48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42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122"/>
      <c r="AP33" s="155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125"/>
      <c r="BE33" s="155"/>
    </row>
    <row r="34" spans="1:57" x14ac:dyDescent="0.2">
      <c r="A34" s="32" t="s">
        <v>353</v>
      </c>
      <c r="B34" s="28"/>
      <c r="C34" s="29"/>
      <c r="D34" s="28"/>
      <c r="E34" s="31"/>
      <c r="F34" s="48"/>
      <c r="G34" s="48"/>
      <c r="H34" s="48"/>
      <c r="I34" s="48"/>
      <c r="J34" s="48"/>
      <c r="K34" s="48"/>
      <c r="L34" s="121"/>
      <c r="M34" s="48"/>
      <c r="N34" s="48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26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122"/>
      <c r="AP34" s="155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125"/>
      <c r="BE34" s="155"/>
    </row>
    <row r="35" spans="1:57" x14ac:dyDescent="0.2">
      <c r="A35" s="28" t="s">
        <v>26</v>
      </c>
      <c r="B35" s="28" t="s">
        <v>354</v>
      </c>
      <c r="C35" s="140" t="s">
        <v>355</v>
      </c>
      <c r="D35" s="28" t="s">
        <v>237</v>
      </c>
      <c r="E35" s="30">
        <v>40374</v>
      </c>
      <c r="F35" s="45"/>
      <c r="G35" s="46">
        <v>-0.10167800612398414</v>
      </c>
      <c r="H35" s="46">
        <v>4.0985132936711521E-2</v>
      </c>
      <c r="I35" s="46">
        <v>-0.19342076579373368</v>
      </c>
      <c r="J35" s="46">
        <v>0.11862058231688244</v>
      </c>
      <c r="K35" s="158" t="s">
        <v>448</v>
      </c>
      <c r="L35" s="121">
        <f t="shared" si="0"/>
        <v>32.071650516320901</v>
      </c>
      <c r="M35" s="158" t="s">
        <v>448</v>
      </c>
      <c r="N35" s="46"/>
      <c r="O35" s="153">
        <v>68.607101992863221</v>
      </c>
      <c r="P35" s="153">
        <v>0.56813703485157141</v>
      </c>
      <c r="Q35" s="153">
        <v>16.779090854362735</v>
      </c>
      <c r="R35" s="153">
        <v>3.9753028677660964</v>
      </c>
      <c r="S35" s="153">
        <v>5.962954301649144E-2</v>
      </c>
      <c r="T35" s="153">
        <v>1.2588459081259307</v>
      </c>
      <c r="U35" s="153">
        <v>2.3851817206596579</v>
      </c>
      <c r="V35" s="153">
        <v>2.7495844835382171</v>
      </c>
      <c r="W35" s="153">
        <v>2.9483496269265217</v>
      </c>
      <c r="X35" s="153">
        <v>0.25176918162518613</v>
      </c>
      <c r="Y35" s="153">
        <v>132.51009559220321</v>
      </c>
      <c r="Z35" s="153">
        <v>-0.16217351182037432</v>
      </c>
      <c r="AA35" s="158" t="s">
        <v>448</v>
      </c>
      <c r="AB35" s="42"/>
      <c r="AC35" s="47">
        <v>950.82054401398216</v>
      </c>
      <c r="AD35" s="47">
        <v>43.270128128671274</v>
      </c>
      <c r="AE35" s="47">
        <v>357.72932996653225</v>
      </c>
      <c r="AF35" s="47">
        <v>13.908135338576843</v>
      </c>
      <c r="AG35" s="47">
        <v>3.5876988372172929</v>
      </c>
      <c r="AH35" s="47">
        <v>1.4538776890365437</v>
      </c>
      <c r="AI35" s="47">
        <v>2387.8121452862001</v>
      </c>
      <c r="AJ35" s="47">
        <v>57.474106946409314</v>
      </c>
      <c r="AK35" s="46">
        <v>-0.55235107645024151</v>
      </c>
      <c r="AL35" s="46">
        <v>5.1764373407362785E-2</v>
      </c>
      <c r="AM35" s="46">
        <v>-1.0748737319456581</v>
      </c>
      <c r="AN35" s="46">
        <v>3.4864725517079802E-2</v>
      </c>
      <c r="AO35" s="121">
        <v>0.85</v>
      </c>
      <c r="AP35" s="155">
        <f>AO35*(AI35/28.0855)*72.64*10^-3</f>
        <v>5.2494373644247432</v>
      </c>
      <c r="AQ35" s="48"/>
      <c r="AR35" s="49">
        <v>4480.9308232149178</v>
      </c>
      <c r="AS35" s="49">
        <v>187.76117756360895</v>
      </c>
      <c r="AT35" s="49">
        <v>2984.0954524636077</v>
      </c>
      <c r="AU35" s="49">
        <v>974.06305071288102</v>
      </c>
      <c r="AV35" s="49">
        <v>799.21357731352578</v>
      </c>
      <c r="AW35" s="49">
        <v>18.856629206907243</v>
      </c>
      <c r="AX35" s="49">
        <v>7992.6368223474065</v>
      </c>
      <c r="AY35" s="49">
        <v>378.53599912188605</v>
      </c>
      <c r="AZ35" s="46">
        <v>-0.27985872545424617</v>
      </c>
      <c r="BA35" s="46">
        <v>6.0137360972519489E-2</v>
      </c>
      <c r="BB35" s="46">
        <v>-0.50542103725348397</v>
      </c>
      <c r="BC35" s="46">
        <v>0.14844978487421817</v>
      </c>
      <c r="BD35" s="125">
        <v>4.1399999999999997</v>
      </c>
      <c r="BE35" s="155">
        <f t="shared" ref="BE35:BE36" si="9">BD35*(AX35/28.0855)*72.64*10^-6</f>
        <v>8.5582328052902973E-2</v>
      </c>
    </row>
    <row r="36" spans="1:57" x14ac:dyDescent="0.2">
      <c r="A36" s="28" t="s">
        <v>27</v>
      </c>
      <c r="B36" s="28" t="s">
        <v>356</v>
      </c>
      <c r="C36" s="140" t="s">
        <v>357</v>
      </c>
      <c r="D36" s="28" t="s">
        <v>237</v>
      </c>
      <c r="E36" s="30">
        <v>40374</v>
      </c>
      <c r="F36" s="48"/>
      <c r="G36" s="158" t="s">
        <v>448</v>
      </c>
      <c r="H36" s="158" t="s">
        <v>448</v>
      </c>
      <c r="I36" s="158" t="s">
        <v>448</v>
      </c>
      <c r="J36" s="158" t="s">
        <v>448</v>
      </c>
      <c r="K36" s="158" t="s">
        <v>448</v>
      </c>
      <c r="L36" s="121">
        <f t="shared" si="0"/>
        <v>30.810076967679148</v>
      </c>
      <c r="M36" s="158" t="s">
        <v>448</v>
      </c>
      <c r="N36" s="48"/>
      <c r="O36" s="153">
        <v>65.908366388996569</v>
      </c>
      <c r="P36" s="153">
        <v>0.50944215417398353</v>
      </c>
      <c r="Q36" s="153">
        <v>17.083977384939626</v>
      </c>
      <c r="R36" s="153">
        <v>4.9462616311299517</v>
      </c>
      <c r="S36" s="153">
        <v>7.7499030165169763E-2</v>
      </c>
      <c r="T36" s="153">
        <v>2.4845277317657364</v>
      </c>
      <c r="U36" s="153">
        <v>3.2139303686143927</v>
      </c>
      <c r="V36" s="153">
        <v>2.7808475529855028</v>
      </c>
      <c r="W36" s="153">
        <v>2.5984968937733384</v>
      </c>
      <c r="X36" s="153">
        <v>0.1367629944091231</v>
      </c>
      <c r="Y36" s="153">
        <v>98.013479326538217</v>
      </c>
      <c r="Z36" s="153">
        <v>8.8149884033726922E-2</v>
      </c>
      <c r="AA36" s="158" t="s">
        <v>448</v>
      </c>
      <c r="AB36" s="42"/>
      <c r="AC36" s="47">
        <v>2505.32627319526</v>
      </c>
      <c r="AD36" s="47">
        <v>10.297296327585968</v>
      </c>
      <c r="AE36" s="47">
        <v>17.350580667745344</v>
      </c>
      <c r="AF36" s="47">
        <v>178.43247916002315</v>
      </c>
      <c r="AG36" s="47">
        <v>0.51509668906541695</v>
      </c>
      <c r="AH36" s="47">
        <v>0.30301801273742901</v>
      </c>
      <c r="AI36" s="47">
        <v>782.93339434414872</v>
      </c>
      <c r="AJ36" s="47">
        <v>1.174552303411919</v>
      </c>
      <c r="AK36" s="46">
        <v>-3.613830332980239E-2</v>
      </c>
      <c r="AL36" s="46">
        <v>1.8803061415347884E-2</v>
      </c>
      <c r="AM36" s="46">
        <v>-6.8391715544002807E-2</v>
      </c>
      <c r="AN36" s="46">
        <v>4.5859892936509272E-2</v>
      </c>
      <c r="AO36" s="121">
        <v>1.75</v>
      </c>
      <c r="AP36" s="155">
        <f>AO36*(AI36/28.0855)*72.64*10^-3</f>
        <v>3.5436966793907243</v>
      </c>
      <c r="AQ36" s="48"/>
      <c r="AR36" s="49">
        <v>3933.3258215954165</v>
      </c>
      <c r="AS36" s="49">
        <v>190.14890543033141</v>
      </c>
      <c r="AT36" s="49">
        <v>4287.2200501850512</v>
      </c>
      <c r="AU36" s="49">
        <v>915.95017266104924</v>
      </c>
      <c r="AV36" s="49">
        <v>2051.8094758225348</v>
      </c>
      <c r="AW36" s="49">
        <v>52.827006575702484</v>
      </c>
      <c r="AX36" s="49">
        <v>7004.1295173480466</v>
      </c>
      <c r="AY36" s="49">
        <v>335.17224242292929</v>
      </c>
      <c r="AZ36" s="46">
        <v>-0.26717564727737897</v>
      </c>
      <c r="BA36" s="46">
        <v>4.9867339742261999E-2</v>
      </c>
      <c r="BB36" s="46">
        <v>-0.51363404383905631</v>
      </c>
      <c r="BC36" s="46">
        <v>7.4948196932187169E-2</v>
      </c>
      <c r="BD36" s="125">
        <v>2.11</v>
      </c>
      <c r="BE36" s="155">
        <f t="shared" si="9"/>
        <v>3.8223486595422622E-2</v>
      </c>
    </row>
    <row r="37" spans="1:57" ht="17" thickBot="1" x14ac:dyDescent="0.25">
      <c r="A37" s="28" t="s">
        <v>90</v>
      </c>
      <c r="B37" s="28" t="s">
        <v>358</v>
      </c>
      <c r="C37" s="140" t="s">
        <v>359</v>
      </c>
      <c r="D37" s="28" t="s">
        <v>360</v>
      </c>
      <c r="E37" s="30">
        <v>40374</v>
      </c>
      <c r="F37" s="48"/>
      <c r="G37" s="56">
        <v>-6.374382143858881E-2</v>
      </c>
      <c r="H37" s="56">
        <v>6.1089885093001298E-2</v>
      </c>
      <c r="I37" s="56">
        <v>-0.1138479061752351</v>
      </c>
      <c r="J37" s="57">
        <v>5.6254177868149749E-2</v>
      </c>
      <c r="K37" s="158" t="s">
        <v>448</v>
      </c>
      <c r="L37" s="121">
        <f t="shared" si="0"/>
        <v>32.163503990052199</v>
      </c>
      <c r="M37" s="158" t="s">
        <v>448</v>
      </c>
      <c r="N37" s="46"/>
      <c r="O37" s="153">
        <v>68.80359330338915</v>
      </c>
      <c r="P37" s="153">
        <v>0.37260106165781953</v>
      </c>
      <c r="Q37" s="153">
        <v>16.741527153940382</v>
      </c>
      <c r="R37" s="153">
        <v>2.4499795835034708</v>
      </c>
      <c r="S37" s="153">
        <v>4.1853817884850965E-2</v>
      </c>
      <c r="T37" s="153">
        <v>1.051449571253573</v>
      </c>
      <c r="U37" s="153">
        <v>2.8685177623519804</v>
      </c>
      <c r="V37" s="153">
        <v>4.838709677419355</v>
      </c>
      <c r="W37" s="153">
        <v>2.3172723560636994</v>
      </c>
      <c r="X37" s="153">
        <v>0.14801959983666801</v>
      </c>
      <c r="Y37" s="153">
        <v>161.29032258064518</v>
      </c>
      <c r="Z37" s="153">
        <v>-0.30970172419235187</v>
      </c>
      <c r="AA37" s="158" t="s">
        <v>448</v>
      </c>
      <c r="AB37" s="42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50"/>
      <c r="BE37" s="50"/>
    </row>
    <row r="38" spans="1:57" x14ac:dyDescent="0.2">
      <c r="A38" s="28"/>
      <c r="B38" s="28"/>
      <c r="C38" s="28"/>
      <c r="D38" s="28"/>
      <c r="E38" s="30"/>
      <c r="F38" s="48"/>
      <c r="G38" s="46"/>
      <c r="H38" s="46"/>
      <c r="I38" s="46"/>
      <c r="J38" s="46"/>
      <c r="K38" s="121"/>
      <c r="L38" s="121"/>
      <c r="M38" s="121"/>
      <c r="N38" s="121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AA38" s="153"/>
      <c r="AB38" s="42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50"/>
      <c r="BE38" s="50"/>
    </row>
    <row r="39" spans="1:57" x14ac:dyDescent="0.2">
      <c r="A39" s="32" t="s">
        <v>361</v>
      </c>
      <c r="B39" s="28"/>
      <c r="C39" s="28"/>
      <c r="D39" s="28"/>
      <c r="E39" s="31"/>
      <c r="F39" s="43"/>
      <c r="G39" s="43"/>
      <c r="H39" s="43"/>
      <c r="I39" s="43"/>
      <c r="J39" s="43"/>
      <c r="K39" s="142"/>
      <c r="L39" s="121"/>
      <c r="M39" s="142"/>
      <c r="N39" s="142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32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50"/>
      <c r="BE39" s="50"/>
    </row>
    <row r="40" spans="1:57" x14ac:dyDescent="0.2">
      <c r="A40" s="28" t="s">
        <v>362</v>
      </c>
      <c r="B40" s="28" t="s">
        <v>363</v>
      </c>
      <c r="C40" s="140" t="s">
        <v>364</v>
      </c>
      <c r="D40" s="28" t="s">
        <v>365</v>
      </c>
      <c r="E40" s="30">
        <v>40374</v>
      </c>
      <c r="F40" s="44"/>
      <c r="G40" s="158" t="s">
        <v>448</v>
      </c>
      <c r="H40" s="158" t="s">
        <v>448</v>
      </c>
      <c r="I40" s="158" t="s">
        <v>448</v>
      </c>
      <c r="J40" s="158" t="s">
        <v>448</v>
      </c>
      <c r="K40" s="158" t="s">
        <v>448</v>
      </c>
      <c r="L40" s="158" t="s">
        <v>448</v>
      </c>
      <c r="M40" s="158" t="s">
        <v>448</v>
      </c>
      <c r="N40" s="143"/>
      <c r="O40" s="158" t="s">
        <v>448</v>
      </c>
      <c r="P40" s="158" t="s">
        <v>448</v>
      </c>
      <c r="Q40" s="158" t="s">
        <v>448</v>
      </c>
      <c r="R40" s="158" t="s">
        <v>448</v>
      </c>
      <c r="S40" s="158" t="s">
        <v>448</v>
      </c>
      <c r="T40" s="158" t="s">
        <v>448</v>
      </c>
      <c r="U40" s="158" t="s">
        <v>448</v>
      </c>
      <c r="V40" s="158" t="s">
        <v>448</v>
      </c>
      <c r="W40" s="158" t="s">
        <v>448</v>
      </c>
      <c r="X40" s="158" t="s">
        <v>448</v>
      </c>
      <c r="Y40" s="158" t="s">
        <v>448</v>
      </c>
      <c r="Z40" s="158" t="s">
        <v>448</v>
      </c>
      <c r="AA40" s="158" t="s">
        <v>448</v>
      </c>
      <c r="AB40" s="42"/>
      <c r="AC40" s="47">
        <v>53.978735874359351</v>
      </c>
      <c r="AD40" s="47">
        <v>0.62195417341952031</v>
      </c>
      <c r="AE40" s="47">
        <v>10.320913892507368</v>
      </c>
      <c r="AF40" s="47">
        <v>22.670998639222013</v>
      </c>
      <c r="AG40" s="47">
        <v>0.44724017805215854</v>
      </c>
      <c r="AH40" s="47">
        <v>0.25852832548919213</v>
      </c>
      <c r="AI40" s="47">
        <v>111.32962422904237</v>
      </c>
      <c r="AJ40" s="47">
        <v>4.2857636845801905E-2</v>
      </c>
      <c r="AK40" s="158" t="s">
        <v>448</v>
      </c>
      <c r="AL40" s="158" t="s">
        <v>448</v>
      </c>
      <c r="AM40" s="158" t="s">
        <v>448</v>
      </c>
      <c r="AN40" s="158" t="s">
        <v>448</v>
      </c>
      <c r="AO40" s="158" t="s">
        <v>448</v>
      </c>
      <c r="AP40" s="158" t="s">
        <v>448</v>
      </c>
      <c r="AQ40" s="48"/>
      <c r="AR40" s="49">
        <v>193.72982142040669</v>
      </c>
      <c r="AS40" s="49">
        <v>8.1292094862064701</v>
      </c>
      <c r="AT40" s="49">
        <v>135.72258936903131</v>
      </c>
      <c r="AU40" s="49">
        <v>15.812080270832384</v>
      </c>
      <c r="AV40" s="49">
        <v>69.694955293746915</v>
      </c>
      <c r="AW40" s="49">
        <v>3.0198949953621241</v>
      </c>
      <c r="AX40" s="49">
        <v>450.24135506677311</v>
      </c>
      <c r="AY40" s="49">
        <v>6.6290779648410494</v>
      </c>
      <c r="AZ40" s="158" t="s">
        <v>448</v>
      </c>
      <c r="BA40" s="158" t="s">
        <v>448</v>
      </c>
      <c r="BB40" s="158" t="s">
        <v>448</v>
      </c>
      <c r="BC40" s="158" t="s">
        <v>448</v>
      </c>
      <c r="BD40" s="158" t="s">
        <v>448</v>
      </c>
      <c r="BE40" s="158" t="s">
        <v>448</v>
      </c>
    </row>
    <row r="41" spans="1:57" x14ac:dyDescent="0.2">
      <c r="A41" s="28" t="s">
        <v>366</v>
      </c>
      <c r="B41" s="28" t="s">
        <v>367</v>
      </c>
      <c r="C41" s="140" t="s">
        <v>368</v>
      </c>
      <c r="D41" s="28" t="s">
        <v>365</v>
      </c>
      <c r="E41" s="30">
        <v>40376</v>
      </c>
      <c r="F41" s="44"/>
      <c r="G41" s="158" t="s">
        <v>448</v>
      </c>
      <c r="H41" s="158" t="s">
        <v>448</v>
      </c>
      <c r="I41" s="158" t="s">
        <v>448</v>
      </c>
      <c r="J41" s="158" t="s">
        <v>448</v>
      </c>
      <c r="K41" s="158" t="s">
        <v>448</v>
      </c>
      <c r="L41" s="158" t="s">
        <v>448</v>
      </c>
      <c r="M41" s="158" t="s">
        <v>448</v>
      </c>
      <c r="N41" s="143"/>
      <c r="O41" s="158" t="s">
        <v>448</v>
      </c>
      <c r="P41" s="158" t="s">
        <v>448</v>
      </c>
      <c r="Q41" s="158" t="s">
        <v>448</v>
      </c>
      <c r="R41" s="158" t="s">
        <v>448</v>
      </c>
      <c r="S41" s="158" t="s">
        <v>448</v>
      </c>
      <c r="T41" s="158" t="s">
        <v>448</v>
      </c>
      <c r="U41" s="158" t="s">
        <v>448</v>
      </c>
      <c r="V41" s="158" t="s">
        <v>448</v>
      </c>
      <c r="W41" s="158" t="s">
        <v>448</v>
      </c>
      <c r="X41" s="158" t="s">
        <v>448</v>
      </c>
      <c r="Y41" s="158" t="s">
        <v>448</v>
      </c>
      <c r="Z41" s="158" t="s">
        <v>448</v>
      </c>
      <c r="AA41" s="158" t="s">
        <v>448</v>
      </c>
      <c r="AB41" s="42"/>
      <c r="AC41" s="47">
        <v>221.30807604719439</v>
      </c>
      <c r="AD41" s="47">
        <v>10.554794898931895</v>
      </c>
      <c r="AE41" s="47">
        <v>14.151698975892478</v>
      </c>
      <c r="AF41" s="47">
        <v>37.593675951465663</v>
      </c>
      <c r="AG41" s="47">
        <v>0.91365947091533795</v>
      </c>
      <c r="AH41" s="47">
        <v>1.4124393690373811</v>
      </c>
      <c r="AI41" s="47">
        <v>405.1342401947802</v>
      </c>
      <c r="AJ41" s="47">
        <v>0.47777969693197314</v>
      </c>
      <c r="AK41" s="158" t="s">
        <v>448</v>
      </c>
      <c r="AL41" s="158" t="s">
        <v>448</v>
      </c>
      <c r="AM41" s="158" t="s">
        <v>448</v>
      </c>
      <c r="AN41" s="158" t="s">
        <v>448</v>
      </c>
      <c r="AO41" s="158" t="s">
        <v>448</v>
      </c>
      <c r="AP41" s="158" t="s">
        <v>448</v>
      </c>
      <c r="AQ41" s="48"/>
      <c r="AR41" s="49">
        <v>915.00375305838725</v>
      </c>
      <c r="AS41" s="49">
        <v>89.122489289013799</v>
      </c>
      <c r="AT41" s="49">
        <v>604.74569445370787</v>
      </c>
      <c r="AU41" s="49">
        <v>160.63705737799904</v>
      </c>
      <c r="AV41" s="49">
        <v>302.11342839872827</v>
      </c>
      <c r="AW41" s="49">
        <v>14.227964080069123</v>
      </c>
      <c r="AX41" s="49">
        <v>1625.9657720344824</v>
      </c>
      <c r="AY41" s="49">
        <v>71.265807099848075</v>
      </c>
      <c r="AZ41" s="158" t="s">
        <v>448</v>
      </c>
      <c r="BA41" s="158" t="s">
        <v>448</v>
      </c>
      <c r="BB41" s="158" t="s">
        <v>448</v>
      </c>
      <c r="BC41" s="158" t="s">
        <v>448</v>
      </c>
      <c r="BD41" s="158" t="s">
        <v>448</v>
      </c>
      <c r="BE41" s="158" t="s">
        <v>448</v>
      </c>
    </row>
    <row r="42" spans="1:57" x14ac:dyDescent="0.2">
      <c r="A42" s="33"/>
      <c r="B42" s="33"/>
      <c r="C42" s="33"/>
      <c r="D42" s="28"/>
      <c r="E42" s="31"/>
      <c r="F42" s="43"/>
      <c r="G42" s="43"/>
      <c r="H42" s="43"/>
      <c r="I42" s="43"/>
      <c r="J42" s="43"/>
      <c r="K42" s="142"/>
      <c r="L42" s="121"/>
      <c r="M42" s="142"/>
      <c r="N42" s="142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50"/>
      <c r="BE42" s="50"/>
    </row>
    <row r="43" spans="1:57" x14ac:dyDescent="0.2">
      <c r="A43" s="32" t="s">
        <v>485</v>
      </c>
      <c r="B43" s="28"/>
      <c r="C43" s="28"/>
      <c r="D43" s="28"/>
      <c r="E43" s="30"/>
      <c r="F43" s="44"/>
      <c r="G43" s="44"/>
      <c r="H43" s="44"/>
      <c r="I43" s="44"/>
      <c r="J43" s="44"/>
      <c r="K43" s="143"/>
      <c r="L43" s="121"/>
      <c r="M43" s="143"/>
      <c r="N43" s="14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50"/>
      <c r="BE43" s="50"/>
    </row>
    <row r="44" spans="1:57" x14ac:dyDescent="0.2">
      <c r="A44" s="34" t="s">
        <v>93</v>
      </c>
      <c r="B44" s="35" t="s">
        <v>370</v>
      </c>
      <c r="C44" s="141" t="s">
        <v>371</v>
      </c>
      <c r="D44" s="28" t="s">
        <v>369</v>
      </c>
      <c r="E44" s="30">
        <v>40376</v>
      </c>
      <c r="F44" s="45"/>
      <c r="G44" s="46">
        <v>-9.9492805846512766E-2</v>
      </c>
      <c r="H44" s="46">
        <v>4.7637367997547961E-2</v>
      </c>
      <c r="I44" s="46">
        <v>-0.14078618144610644</v>
      </c>
      <c r="J44" s="46">
        <v>7.5372456239146624E-2</v>
      </c>
      <c r="K44" s="121">
        <v>1.1625000000000001</v>
      </c>
      <c r="L44" s="121">
        <f t="shared" si="0"/>
        <v>36.690144572416635</v>
      </c>
      <c r="M44" s="121">
        <f>K44*(L44/28.0855)*72.64*10^-2</f>
        <v>1.1031537869267596</v>
      </c>
      <c r="N44" s="121"/>
      <c r="O44" s="153">
        <v>78.486901992515413</v>
      </c>
      <c r="P44" s="153">
        <v>0.1102457772833013</v>
      </c>
      <c r="Q44" s="153">
        <v>11.833721047840598</v>
      </c>
      <c r="R44" s="153">
        <v>0.85971477697987253</v>
      </c>
      <c r="S44" s="153">
        <v>2.4274299585314046E-2</v>
      </c>
      <c r="T44" s="153">
        <v>0.22251441286537876</v>
      </c>
      <c r="U44" s="153">
        <v>0.14160008091433196</v>
      </c>
      <c r="V44" s="153">
        <v>3.0140588651764944</v>
      </c>
      <c r="W44" s="153">
        <v>5.1987458278547587</v>
      </c>
      <c r="X44" s="153">
        <v>1.5171437240821279E-2</v>
      </c>
      <c r="Y44" s="153" t="s">
        <v>448</v>
      </c>
      <c r="Z44" s="153" t="s">
        <v>448</v>
      </c>
      <c r="AA44" s="153" t="s">
        <v>448</v>
      </c>
      <c r="AB44" s="48"/>
      <c r="AC44" s="158" t="s">
        <v>448</v>
      </c>
      <c r="AD44" s="158" t="s">
        <v>448</v>
      </c>
      <c r="AE44" s="158" t="s">
        <v>448</v>
      </c>
      <c r="AF44" s="158" t="s">
        <v>448</v>
      </c>
      <c r="AG44" s="158" t="s">
        <v>448</v>
      </c>
      <c r="AH44" s="158" t="s">
        <v>448</v>
      </c>
      <c r="AI44" s="158" t="s">
        <v>448</v>
      </c>
      <c r="AJ44" s="158" t="s">
        <v>448</v>
      </c>
      <c r="AK44" s="158" t="s">
        <v>448</v>
      </c>
      <c r="AL44" s="158" t="s">
        <v>448</v>
      </c>
      <c r="AM44" s="158" t="s">
        <v>448</v>
      </c>
      <c r="AN44" s="158" t="s">
        <v>448</v>
      </c>
      <c r="AO44" s="158" t="s">
        <v>448</v>
      </c>
      <c r="AP44" s="158" t="s">
        <v>448</v>
      </c>
      <c r="AQ44" s="48"/>
      <c r="AR44" s="158" t="s">
        <v>448</v>
      </c>
      <c r="AS44" s="158" t="s">
        <v>448</v>
      </c>
      <c r="AT44" s="158" t="s">
        <v>448</v>
      </c>
      <c r="AU44" s="158" t="s">
        <v>448</v>
      </c>
      <c r="AV44" s="158" t="s">
        <v>448</v>
      </c>
      <c r="AW44" s="158" t="s">
        <v>448</v>
      </c>
      <c r="AX44" s="158" t="s">
        <v>448</v>
      </c>
      <c r="AY44" s="158" t="s">
        <v>448</v>
      </c>
      <c r="AZ44" s="158" t="s">
        <v>448</v>
      </c>
      <c r="BA44" s="158" t="s">
        <v>448</v>
      </c>
      <c r="BB44" s="158" t="s">
        <v>448</v>
      </c>
      <c r="BC44" s="158" t="s">
        <v>448</v>
      </c>
      <c r="BD44" s="158" t="s">
        <v>448</v>
      </c>
      <c r="BE44" s="158" t="s">
        <v>448</v>
      </c>
    </row>
    <row r="45" spans="1:57" x14ac:dyDescent="0.2">
      <c r="A45" s="45" t="s">
        <v>91</v>
      </c>
      <c r="B45" s="35" t="s">
        <v>480</v>
      </c>
      <c r="C45" s="136"/>
      <c r="D45" s="28" t="s">
        <v>369</v>
      </c>
      <c r="E45" s="44"/>
      <c r="F45" s="45"/>
      <c r="G45" s="46">
        <v>-6.0936078705875474E-2</v>
      </c>
      <c r="H45" s="46">
        <v>4.3577131192848131E-2</v>
      </c>
      <c r="I45" s="46">
        <v>-0.14021869173621582</v>
      </c>
      <c r="J45" s="46">
        <v>8.436644002849765E-2</v>
      </c>
      <c r="K45" s="158" t="s">
        <v>448</v>
      </c>
      <c r="L45" s="158" t="s">
        <v>448</v>
      </c>
      <c r="M45" s="158" t="s">
        <v>448</v>
      </c>
      <c r="N45" s="121"/>
      <c r="O45" s="154" t="s">
        <v>448</v>
      </c>
      <c r="P45" s="121" t="s">
        <v>448</v>
      </c>
      <c r="Q45" s="121" t="s">
        <v>448</v>
      </c>
      <c r="R45" s="121" t="s">
        <v>448</v>
      </c>
      <c r="S45" s="121" t="s">
        <v>448</v>
      </c>
      <c r="T45" s="121" t="s">
        <v>448</v>
      </c>
      <c r="U45" s="121" t="s">
        <v>448</v>
      </c>
      <c r="V45" s="121" t="s">
        <v>448</v>
      </c>
      <c r="W45" s="121" t="s">
        <v>448</v>
      </c>
      <c r="X45" s="121" t="s">
        <v>448</v>
      </c>
      <c r="Y45" s="153" t="s">
        <v>448</v>
      </c>
      <c r="Z45" s="153" t="s">
        <v>448</v>
      </c>
      <c r="AA45" s="153" t="s">
        <v>448</v>
      </c>
      <c r="AB45" s="48"/>
      <c r="AC45" s="158" t="s">
        <v>448</v>
      </c>
      <c r="AD45" s="158" t="s">
        <v>448</v>
      </c>
      <c r="AE45" s="158" t="s">
        <v>448</v>
      </c>
      <c r="AF45" s="158" t="s">
        <v>448</v>
      </c>
      <c r="AG45" s="158" t="s">
        <v>448</v>
      </c>
      <c r="AH45" s="158" t="s">
        <v>448</v>
      </c>
      <c r="AI45" s="158" t="s">
        <v>448</v>
      </c>
      <c r="AJ45" s="158" t="s">
        <v>448</v>
      </c>
      <c r="AK45" s="158" t="s">
        <v>448</v>
      </c>
      <c r="AL45" s="158" t="s">
        <v>448</v>
      </c>
      <c r="AM45" s="158" t="s">
        <v>448</v>
      </c>
      <c r="AN45" s="158" t="s">
        <v>448</v>
      </c>
      <c r="AO45" s="158" t="s">
        <v>448</v>
      </c>
      <c r="AP45" s="158" t="s">
        <v>448</v>
      </c>
      <c r="AQ45" s="48"/>
      <c r="AR45" s="158" t="s">
        <v>448</v>
      </c>
      <c r="AS45" s="158" t="s">
        <v>448</v>
      </c>
      <c r="AT45" s="158" t="s">
        <v>448</v>
      </c>
      <c r="AU45" s="158" t="s">
        <v>448</v>
      </c>
      <c r="AV45" s="158" t="s">
        <v>448</v>
      </c>
      <c r="AW45" s="158" t="s">
        <v>448</v>
      </c>
      <c r="AX45" s="158" t="s">
        <v>448</v>
      </c>
      <c r="AY45" s="158" t="s">
        <v>448</v>
      </c>
      <c r="AZ45" s="158" t="s">
        <v>448</v>
      </c>
      <c r="BA45" s="158" t="s">
        <v>448</v>
      </c>
      <c r="BB45" s="158" t="s">
        <v>448</v>
      </c>
      <c r="BC45" s="158" t="s">
        <v>448</v>
      </c>
      <c r="BD45" s="158" t="s">
        <v>448</v>
      </c>
      <c r="BE45" s="158" t="s">
        <v>448</v>
      </c>
    </row>
    <row r="46" spans="1:57" x14ac:dyDescent="0.2">
      <c r="A46" s="45" t="s">
        <v>92</v>
      </c>
      <c r="B46" s="35" t="s">
        <v>481</v>
      </c>
      <c r="D46" s="28" t="s">
        <v>369</v>
      </c>
      <c r="E46" s="44"/>
      <c r="F46" s="45"/>
      <c r="G46" s="46">
        <v>-5.7273722555462037E-2</v>
      </c>
      <c r="H46" s="46">
        <v>6.5553596650648735E-2</v>
      </c>
      <c r="I46" s="46">
        <v>-9.5063658240079896E-2</v>
      </c>
      <c r="J46" s="46">
        <v>7.7072573356963145E-2</v>
      </c>
      <c r="K46" s="121">
        <v>1.6391</v>
      </c>
      <c r="L46" s="121">
        <f t="shared" ref="L46:L50" si="10">O46/60.08*28.0855</f>
        <v>35.516493223072402</v>
      </c>
      <c r="M46" s="121">
        <f t="shared" ref="M46:M50" si="11">K46*(L46/28.0855)*72.64*10^-2</f>
        <v>1.5056679442439604</v>
      </c>
      <c r="N46" s="121"/>
      <c r="O46" s="121">
        <v>75.976247987117546</v>
      </c>
      <c r="P46" s="121">
        <v>0.12681159420289856</v>
      </c>
      <c r="Q46" s="121">
        <v>13.134057971014492</v>
      </c>
      <c r="R46" s="121">
        <v>1.2479871175523349</v>
      </c>
      <c r="S46" s="121">
        <v>2.7173913043478264E-2</v>
      </c>
      <c r="T46" s="121">
        <v>0.25161030595813205</v>
      </c>
      <c r="U46" s="121">
        <v>0.15499194847020933</v>
      </c>
      <c r="V46" s="121">
        <v>3.8848631239935587</v>
      </c>
      <c r="W46" s="121">
        <v>4.8621175523349436</v>
      </c>
      <c r="X46" s="121">
        <v>3.522544283413849E-2</v>
      </c>
      <c r="Y46" s="153">
        <v>100.64412238325282</v>
      </c>
      <c r="Z46" s="153" t="s">
        <v>448</v>
      </c>
      <c r="AA46" s="153" t="s">
        <v>448</v>
      </c>
      <c r="AB46" s="48"/>
      <c r="AC46" s="158" t="s">
        <v>448</v>
      </c>
      <c r="AD46" s="158" t="s">
        <v>448</v>
      </c>
      <c r="AE46" s="158" t="s">
        <v>448</v>
      </c>
      <c r="AF46" s="158" t="s">
        <v>448</v>
      </c>
      <c r="AG46" s="158" t="s">
        <v>448</v>
      </c>
      <c r="AH46" s="158" t="s">
        <v>448</v>
      </c>
      <c r="AI46" s="158" t="s">
        <v>448</v>
      </c>
      <c r="AJ46" s="158" t="s">
        <v>448</v>
      </c>
      <c r="AK46" s="158" t="s">
        <v>448</v>
      </c>
      <c r="AL46" s="158" t="s">
        <v>448</v>
      </c>
      <c r="AM46" s="158" t="s">
        <v>448</v>
      </c>
      <c r="AN46" s="158" t="s">
        <v>448</v>
      </c>
      <c r="AO46" s="158" t="s">
        <v>448</v>
      </c>
      <c r="AP46" s="158" t="s">
        <v>448</v>
      </c>
      <c r="AQ46" s="48"/>
      <c r="AR46" s="158" t="s">
        <v>448</v>
      </c>
      <c r="AS46" s="158" t="s">
        <v>448</v>
      </c>
      <c r="AT46" s="158" t="s">
        <v>448</v>
      </c>
      <c r="AU46" s="158" t="s">
        <v>448</v>
      </c>
      <c r="AV46" s="158" t="s">
        <v>448</v>
      </c>
      <c r="AW46" s="158" t="s">
        <v>448</v>
      </c>
      <c r="AX46" s="158" t="s">
        <v>448</v>
      </c>
      <c r="AY46" s="158" t="s">
        <v>448</v>
      </c>
      <c r="AZ46" s="158" t="s">
        <v>448</v>
      </c>
      <c r="BA46" s="158" t="s">
        <v>448</v>
      </c>
      <c r="BB46" s="158" t="s">
        <v>448</v>
      </c>
      <c r="BC46" s="158" t="s">
        <v>448</v>
      </c>
      <c r="BD46" s="158" t="s">
        <v>448</v>
      </c>
      <c r="BE46" s="158" t="s">
        <v>448</v>
      </c>
    </row>
    <row r="47" spans="1:57" x14ac:dyDescent="0.2">
      <c r="A47" s="45" t="s">
        <v>94</v>
      </c>
      <c r="B47" s="35" t="s">
        <v>481</v>
      </c>
      <c r="C47" s="136"/>
      <c r="D47" s="28" t="s">
        <v>369</v>
      </c>
      <c r="E47" s="44"/>
      <c r="F47" s="45"/>
      <c r="G47" s="46">
        <v>-7.0033230493549148E-2</v>
      </c>
      <c r="H47" s="46">
        <v>4.1686112302019074E-2</v>
      </c>
      <c r="I47" s="46">
        <v>-0.1239759503167237</v>
      </c>
      <c r="J47" s="46">
        <v>4.1692131894784171E-2</v>
      </c>
      <c r="K47" s="121">
        <v>1.6967000000000001</v>
      </c>
      <c r="L47" s="121">
        <f t="shared" si="10"/>
        <v>35.267389433328454</v>
      </c>
      <c r="M47" s="121">
        <f t="shared" si="11"/>
        <v>1.5476474942183769</v>
      </c>
      <c r="N47" s="121"/>
      <c r="O47" s="121">
        <v>75.443369609028622</v>
      </c>
      <c r="P47" s="121">
        <v>0.12394195888754536</v>
      </c>
      <c r="Q47" s="121">
        <v>13.472390165255947</v>
      </c>
      <c r="R47" s="121">
        <v>1.2091898428053205</v>
      </c>
      <c r="S47" s="121">
        <v>4.8367593712212817E-2</v>
      </c>
      <c r="T47" s="121">
        <v>0.31237404272470781</v>
      </c>
      <c r="U47" s="121">
        <v>0.2962515114873035</v>
      </c>
      <c r="V47" s="121">
        <v>3.8190245868601371</v>
      </c>
      <c r="W47" s="121">
        <v>4.86900443369609</v>
      </c>
      <c r="X47" s="121">
        <v>3.526803708182185E-2</v>
      </c>
      <c r="Y47" s="153">
        <v>93.712212817412336</v>
      </c>
      <c r="Z47" s="153" t="s">
        <v>448</v>
      </c>
      <c r="AA47" s="153" t="s">
        <v>448</v>
      </c>
      <c r="AB47" s="48"/>
      <c r="AC47" s="158" t="s">
        <v>448</v>
      </c>
      <c r="AD47" s="158" t="s">
        <v>448</v>
      </c>
      <c r="AE47" s="158" t="s">
        <v>448</v>
      </c>
      <c r="AF47" s="158" t="s">
        <v>448</v>
      </c>
      <c r="AG47" s="158" t="s">
        <v>448</v>
      </c>
      <c r="AH47" s="158" t="s">
        <v>448</v>
      </c>
      <c r="AI47" s="158" t="s">
        <v>448</v>
      </c>
      <c r="AJ47" s="158" t="s">
        <v>448</v>
      </c>
      <c r="AK47" s="158" t="s">
        <v>448</v>
      </c>
      <c r="AL47" s="158" t="s">
        <v>448</v>
      </c>
      <c r="AM47" s="158" t="s">
        <v>448</v>
      </c>
      <c r="AN47" s="158" t="s">
        <v>448</v>
      </c>
      <c r="AO47" s="158" t="s">
        <v>448</v>
      </c>
      <c r="AP47" s="158" t="s">
        <v>448</v>
      </c>
      <c r="AQ47" s="48"/>
      <c r="AR47" s="158" t="s">
        <v>448</v>
      </c>
      <c r="AS47" s="158" t="s">
        <v>448</v>
      </c>
      <c r="AT47" s="158" t="s">
        <v>448</v>
      </c>
      <c r="AU47" s="158" t="s">
        <v>448</v>
      </c>
      <c r="AV47" s="158" t="s">
        <v>448</v>
      </c>
      <c r="AW47" s="158" t="s">
        <v>448</v>
      </c>
      <c r="AX47" s="158" t="s">
        <v>448</v>
      </c>
      <c r="AY47" s="158" t="s">
        <v>448</v>
      </c>
      <c r="AZ47" s="158" t="s">
        <v>448</v>
      </c>
      <c r="BA47" s="158" t="s">
        <v>448</v>
      </c>
      <c r="BB47" s="158" t="s">
        <v>448</v>
      </c>
      <c r="BC47" s="158" t="s">
        <v>448</v>
      </c>
      <c r="BD47" s="158" t="s">
        <v>448</v>
      </c>
      <c r="BE47" s="158" t="s">
        <v>448</v>
      </c>
    </row>
    <row r="48" spans="1:57" x14ac:dyDescent="0.2">
      <c r="A48" s="45" t="s">
        <v>95</v>
      </c>
      <c r="B48" s="35" t="s">
        <v>481</v>
      </c>
      <c r="C48" s="136"/>
      <c r="D48" s="28" t="s">
        <v>369</v>
      </c>
      <c r="E48" s="44"/>
      <c r="F48" s="45"/>
      <c r="G48" s="46">
        <v>-7.81568734808058E-2</v>
      </c>
      <c r="H48" s="46">
        <v>3.0588564708957697E-2</v>
      </c>
      <c r="I48" s="46">
        <v>-0.13678179771536847</v>
      </c>
      <c r="J48" s="46">
        <v>6.3470703257927807E-2</v>
      </c>
      <c r="K48" s="121">
        <v>1.7634000000000001</v>
      </c>
      <c r="L48" s="121">
        <f t="shared" si="10"/>
        <v>34.692385120499495</v>
      </c>
      <c r="M48" s="121">
        <f t="shared" si="11"/>
        <v>1.5822629939210437</v>
      </c>
      <c r="N48" s="121"/>
      <c r="O48" s="121">
        <v>74.213330652458026</v>
      </c>
      <c r="P48" s="121">
        <v>0.16185784658691063</v>
      </c>
      <c r="Q48" s="121">
        <v>13.732783753895648</v>
      </c>
      <c r="R48" s="121">
        <v>1.538152206695486</v>
      </c>
      <c r="S48" s="121">
        <v>6.2330350859555649E-2</v>
      </c>
      <c r="T48" s="121">
        <v>0.21111893033075299</v>
      </c>
      <c r="U48" s="121">
        <v>1.0857544988438725</v>
      </c>
      <c r="V48" s="121">
        <v>4.071579370664522</v>
      </c>
      <c r="W48" s="121">
        <v>4.4747159947722928</v>
      </c>
      <c r="X48" s="121">
        <v>4.6245099024831607E-2</v>
      </c>
      <c r="Y48" s="153">
        <v>107.57012164471701</v>
      </c>
      <c r="Z48" s="153" t="s">
        <v>448</v>
      </c>
      <c r="AA48" s="153" t="s">
        <v>448</v>
      </c>
      <c r="AB48" s="48"/>
      <c r="AC48" s="158" t="s">
        <v>448</v>
      </c>
      <c r="AD48" s="158" t="s">
        <v>448</v>
      </c>
      <c r="AE48" s="158" t="s">
        <v>448</v>
      </c>
      <c r="AF48" s="158" t="s">
        <v>448</v>
      </c>
      <c r="AG48" s="158" t="s">
        <v>448</v>
      </c>
      <c r="AH48" s="158" t="s">
        <v>448</v>
      </c>
      <c r="AI48" s="158" t="s">
        <v>448</v>
      </c>
      <c r="AJ48" s="158" t="s">
        <v>448</v>
      </c>
      <c r="AK48" s="158" t="s">
        <v>448</v>
      </c>
      <c r="AL48" s="158" t="s">
        <v>448</v>
      </c>
      <c r="AM48" s="158" t="s">
        <v>448</v>
      </c>
      <c r="AN48" s="158" t="s">
        <v>448</v>
      </c>
      <c r="AO48" s="158" t="s">
        <v>448</v>
      </c>
      <c r="AP48" s="158" t="s">
        <v>448</v>
      </c>
      <c r="AQ48" s="48"/>
      <c r="AR48" s="158" t="s">
        <v>448</v>
      </c>
      <c r="AS48" s="158" t="s">
        <v>448</v>
      </c>
      <c r="AT48" s="158" t="s">
        <v>448</v>
      </c>
      <c r="AU48" s="158" t="s">
        <v>448</v>
      </c>
      <c r="AV48" s="158" t="s">
        <v>448</v>
      </c>
      <c r="AW48" s="158" t="s">
        <v>448</v>
      </c>
      <c r="AX48" s="158" t="s">
        <v>448</v>
      </c>
      <c r="AY48" s="158" t="s">
        <v>448</v>
      </c>
      <c r="AZ48" s="158" t="s">
        <v>448</v>
      </c>
      <c r="BA48" s="158" t="s">
        <v>448</v>
      </c>
      <c r="BB48" s="158" t="s">
        <v>448</v>
      </c>
      <c r="BC48" s="158" t="s">
        <v>448</v>
      </c>
      <c r="BD48" s="158" t="s">
        <v>448</v>
      </c>
      <c r="BE48" s="158" t="s">
        <v>448</v>
      </c>
    </row>
    <row r="49" spans="1:57" x14ac:dyDescent="0.2">
      <c r="A49" s="45" t="s">
        <v>96</v>
      </c>
      <c r="B49" s="35" t="s">
        <v>481</v>
      </c>
      <c r="C49" s="136"/>
      <c r="D49" s="28" t="s">
        <v>369</v>
      </c>
      <c r="E49" s="44"/>
      <c r="F49" s="45"/>
      <c r="G49" s="46">
        <v>-9.3536010463690644E-2</v>
      </c>
      <c r="H49" s="46">
        <v>4.186795525095946E-2</v>
      </c>
      <c r="I49" s="46">
        <v>-0.18960313587265687</v>
      </c>
      <c r="J49" s="46">
        <v>8.6580188581808895E-2</v>
      </c>
      <c r="K49" s="121">
        <v>1.7325999999999999</v>
      </c>
      <c r="L49" s="121">
        <f t="shared" si="10"/>
        <v>34.958995438831266</v>
      </c>
      <c r="M49" s="121">
        <f t="shared" si="11"/>
        <v>1.5665740568354689</v>
      </c>
      <c r="N49" s="121"/>
      <c r="O49" s="121">
        <v>74.783658683839803</v>
      </c>
      <c r="P49" s="121">
        <v>0.13785469913463475</v>
      </c>
      <c r="Q49" s="121">
        <v>13.664721271885693</v>
      </c>
      <c r="R49" s="121">
        <v>1.3081102837593077</v>
      </c>
      <c r="S49" s="121">
        <v>5.4336888710002015E-2</v>
      </c>
      <c r="T49" s="121">
        <v>0.17106057556852486</v>
      </c>
      <c r="U49" s="121">
        <v>1.02032602133226</v>
      </c>
      <c r="V49" s="121">
        <v>3.9746427852686659</v>
      </c>
      <c r="W49" s="121">
        <v>4.433487623264238</v>
      </c>
      <c r="X49" s="121">
        <v>3.7230831153149527E-2</v>
      </c>
      <c r="Y49" s="153">
        <v>96.598913262225807</v>
      </c>
      <c r="Z49" s="153" t="s">
        <v>448</v>
      </c>
      <c r="AA49" s="153" t="s">
        <v>448</v>
      </c>
      <c r="AB49" s="48"/>
      <c r="AC49" s="158" t="s">
        <v>448</v>
      </c>
      <c r="AD49" s="158" t="s">
        <v>448</v>
      </c>
      <c r="AE49" s="158" t="s">
        <v>448</v>
      </c>
      <c r="AF49" s="158" t="s">
        <v>448</v>
      </c>
      <c r="AG49" s="158" t="s">
        <v>448</v>
      </c>
      <c r="AH49" s="158" t="s">
        <v>448</v>
      </c>
      <c r="AI49" s="158" t="s">
        <v>448</v>
      </c>
      <c r="AJ49" s="158" t="s">
        <v>448</v>
      </c>
      <c r="AK49" s="158" t="s">
        <v>448</v>
      </c>
      <c r="AL49" s="158" t="s">
        <v>448</v>
      </c>
      <c r="AM49" s="158" t="s">
        <v>448</v>
      </c>
      <c r="AN49" s="158" t="s">
        <v>448</v>
      </c>
      <c r="AO49" s="158" t="s">
        <v>448</v>
      </c>
      <c r="AP49" s="158" t="s">
        <v>448</v>
      </c>
      <c r="AQ49" s="48"/>
      <c r="AR49" s="158" t="s">
        <v>448</v>
      </c>
      <c r="AS49" s="158" t="s">
        <v>448</v>
      </c>
      <c r="AT49" s="158" t="s">
        <v>448</v>
      </c>
      <c r="AU49" s="158" t="s">
        <v>448</v>
      </c>
      <c r="AV49" s="158" t="s">
        <v>448</v>
      </c>
      <c r="AW49" s="158" t="s">
        <v>448</v>
      </c>
      <c r="AX49" s="158" t="s">
        <v>448</v>
      </c>
      <c r="AY49" s="158" t="s">
        <v>448</v>
      </c>
      <c r="AZ49" s="158" t="s">
        <v>448</v>
      </c>
      <c r="BA49" s="158" t="s">
        <v>448</v>
      </c>
      <c r="BB49" s="158" t="s">
        <v>448</v>
      </c>
      <c r="BC49" s="158" t="s">
        <v>448</v>
      </c>
      <c r="BD49" s="158" t="s">
        <v>448</v>
      </c>
      <c r="BE49" s="158" t="s">
        <v>448</v>
      </c>
    </row>
    <row r="50" spans="1:57" x14ac:dyDescent="0.2">
      <c r="A50" s="45" t="s">
        <v>97</v>
      </c>
      <c r="B50" s="35" t="s">
        <v>481</v>
      </c>
      <c r="C50" s="136"/>
      <c r="D50" s="28" t="s">
        <v>369</v>
      </c>
      <c r="E50" s="44"/>
      <c r="F50" s="45"/>
      <c r="G50" s="46">
        <v>-6.4098872467543977E-2</v>
      </c>
      <c r="H50" s="46">
        <v>3.9729955308299383E-2</v>
      </c>
      <c r="I50" s="46">
        <v>-0.15650832885987231</v>
      </c>
      <c r="J50" s="46">
        <v>7.1583709260291006E-2</v>
      </c>
      <c r="K50" s="121">
        <v>1.7135</v>
      </c>
      <c r="L50" s="121">
        <f t="shared" si="10"/>
        <v>36.688700373494903</v>
      </c>
      <c r="M50" s="121">
        <f t="shared" si="11"/>
        <v>1.6259609545339777</v>
      </c>
      <c r="N50" s="121"/>
      <c r="O50" s="121">
        <v>78.483812587975066</v>
      </c>
      <c r="P50" s="121">
        <v>0.12165694751658959</v>
      </c>
      <c r="Q50" s="121">
        <v>11.753468731148201</v>
      </c>
      <c r="R50" s="121">
        <v>1.2467323547154636</v>
      </c>
      <c r="S50" s="121">
        <v>4.0217172732756892E-2</v>
      </c>
      <c r="T50" s="121">
        <v>0.3116830886788659</v>
      </c>
      <c r="U50" s="121">
        <v>0.53589382666398555</v>
      </c>
      <c r="V50" s="121">
        <v>3.2274281118037402</v>
      </c>
      <c r="W50" s="121">
        <v>4.0428312889603859</v>
      </c>
      <c r="X50" s="121">
        <v>3.1168308867886591E-2</v>
      </c>
      <c r="Y50" s="153">
        <v>107.58093706012468</v>
      </c>
      <c r="Z50" s="153" t="s">
        <v>448</v>
      </c>
      <c r="AA50" s="153" t="s">
        <v>448</v>
      </c>
      <c r="AB50" s="48"/>
      <c r="AC50" s="158" t="s">
        <v>448</v>
      </c>
      <c r="AD50" s="158" t="s">
        <v>448</v>
      </c>
      <c r="AE50" s="158" t="s">
        <v>448</v>
      </c>
      <c r="AF50" s="158" t="s">
        <v>448</v>
      </c>
      <c r="AG50" s="158" t="s">
        <v>448</v>
      </c>
      <c r="AH50" s="158" t="s">
        <v>448</v>
      </c>
      <c r="AI50" s="158" t="s">
        <v>448</v>
      </c>
      <c r="AJ50" s="158" t="s">
        <v>448</v>
      </c>
      <c r="AK50" s="158" t="s">
        <v>448</v>
      </c>
      <c r="AL50" s="158" t="s">
        <v>448</v>
      </c>
      <c r="AM50" s="158" t="s">
        <v>448</v>
      </c>
      <c r="AN50" s="158" t="s">
        <v>448</v>
      </c>
      <c r="AO50" s="158" t="s">
        <v>448</v>
      </c>
      <c r="AP50" s="158" t="s">
        <v>448</v>
      </c>
      <c r="AQ50" s="48"/>
      <c r="AR50" s="158" t="s">
        <v>448</v>
      </c>
      <c r="AS50" s="158" t="s">
        <v>448</v>
      </c>
      <c r="AT50" s="158" t="s">
        <v>448</v>
      </c>
      <c r="AU50" s="158" t="s">
        <v>448</v>
      </c>
      <c r="AV50" s="158" t="s">
        <v>448</v>
      </c>
      <c r="AW50" s="158" t="s">
        <v>448</v>
      </c>
      <c r="AX50" s="158" t="s">
        <v>448</v>
      </c>
      <c r="AY50" s="158" t="s">
        <v>448</v>
      </c>
      <c r="AZ50" s="158" t="s">
        <v>448</v>
      </c>
      <c r="BA50" s="158" t="s">
        <v>448</v>
      </c>
      <c r="BB50" s="158" t="s">
        <v>448</v>
      </c>
      <c r="BC50" s="158" t="s">
        <v>448</v>
      </c>
      <c r="BD50" s="158" t="s">
        <v>448</v>
      </c>
      <c r="BE50" s="158" t="s">
        <v>448</v>
      </c>
    </row>
    <row r="51" spans="1:57" x14ac:dyDescent="0.2">
      <c r="A51" s="137" t="s">
        <v>98</v>
      </c>
      <c r="B51" s="138" t="s">
        <v>479</v>
      </c>
      <c r="C51" s="138"/>
      <c r="D51" s="24" t="s">
        <v>369</v>
      </c>
      <c r="E51" s="139"/>
      <c r="F51" s="137"/>
      <c r="G51" s="62">
        <v>-0.10653103127689079</v>
      </c>
      <c r="H51" s="62">
        <v>8.6715348853474331E-2</v>
      </c>
      <c r="I51" s="62">
        <v>-0.18861990134944101</v>
      </c>
      <c r="J51" s="62">
        <v>7.8578166923578399E-2</v>
      </c>
      <c r="K51" s="144">
        <v>1.7234</v>
      </c>
      <c r="L51" s="144" t="s">
        <v>448</v>
      </c>
      <c r="M51" s="144" t="s">
        <v>448</v>
      </c>
      <c r="N51" s="144"/>
      <c r="O51" s="144" t="s">
        <v>448</v>
      </c>
      <c r="P51" s="144" t="s">
        <v>448</v>
      </c>
      <c r="Q51" s="144" t="s">
        <v>448</v>
      </c>
      <c r="R51" s="144" t="s">
        <v>448</v>
      </c>
      <c r="S51" s="144" t="s">
        <v>448</v>
      </c>
      <c r="T51" s="144" t="s">
        <v>448</v>
      </c>
      <c r="U51" s="144" t="s">
        <v>448</v>
      </c>
      <c r="V51" s="144" t="s">
        <v>448</v>
      </c>
      <c r="W51" s="144" t="s">
        <v>448</v>
      </c>
      <c r="X51" s="144" t="s">
        <v>448</v>
      </c>
      <c r="Y51" s="144" t="s">
        <v>448</v>
      </c>
      <c r="Z51" s="144" t="s">
        <v>448</v>
      </c>
      <c r="AA51" s="144" t="s">
        <v>448</v>
      </c>
      <c r="AB51" s="55"/>
      <c r="AC51" s="185" t="s">
        <v>448</v>
      </c>
      <c r="AD51" s="185" t="s">
        <v>448</v>
      </c>
      <c r="AE51" s="185" t="s">
        <v>448</v>
      </c>
      <c r="AF51" s="185" t="s">
        <v>448</v>
      </c>
      <c r="AG51" s="185" t="s">
        <v>448</v>
      </c>
      <c r="AH51" s="185" t="s">
        <v>448</v>
      </c>
      <c r="AI51" s="185" t="s">
        <v>448</v>
      </c>
      <c r="AJ51" s="185" t="s">
        <v>448</v>
      </c>
      <c r="AK51" s="185" t="s">
        <v>448</v>
      </c>
      <c r="AL51" s="185" t="s">
        <v>448</v>
      </c>
      <c r="AM51" s="185" t="s">
        <v>448</v>
      </c>
      <c r="AN51" s="185" t="s">
        <v>448</v>
      </c>
      <c r="AO51" s="185" t="s">
        <v>448</v>
      </c>
      <c r="AP51" s="185" t="s">
        <v>448</v>
      </c>
      <c r="AQ51" s="55"/>
      <c r="AR51" s="185" t="s">
        <v>448</v>
      </c>
      <c r="AS51" s="185" t="s">
        <v>448</v>
      </c>
      <c r="AT51" s="185" t="s">
        <v>448</v>
      </c>
      <c r="AU51" s="185" t="s">
        <v>448</v>
      </c>
      <c r="AV51" s="185" t="s">
        <v>448</v>
      </c>
      <c r="AW51" s="185" t="s">
        <v>448</v>
      </c>
      <c r="AX51" s="185" t="s">
        <v>448</v>
      </c>
      <c r="AY51" s="185" t="s">
        <v>448</v>
      </c>
      <c r="AZ51" s="185" t="s">
        <v>448</v>
      </c>
      <c r="BA51" s="185" t="s">
        <v>448</v>
      </c>
      <c r="BB51" s="185" t="s">
        <v>448</v>
      </c>
      <c r="BC51" s="185" t="s">
        <v>448</v>
      </c>
      <c r="BD51" s="185" t="s">
        <v>448</v>
      </c>
      <c r="BE51" s="185" t="s">
        <v>448</v>
      </c>
    </row>
    <row r="52" spans="1:57" s="36" customFormat="1" x14ac:dyDescent="0.2">
      <c r="A52" s="73"/>
    </row>
    <row r="53" spans="1:57" s="36" customFormat="1" x14ac:dyDescent="0.2">
      <c r="A53" s="45" t="s">
        <v>513</v>
      </c>
      <c r="B53" s="36" t="s">
        <v>514</v>
      </c>
      <c r="K53" s="181"/>
    </row>
    <row r="54" spans="1:57" s="36" customFormat="1" x14ac:dyDescent="0.2">
      <c r="A54" s="73"/>
      <c r="B54" s="36" t="s">
        <v>515</v>
      </c>
    </row>
    <row r="55" spans="1:57" x14ac:dyDescent="0.2">
      <c r="B55" s="36" t="s">
        <v>516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57" x14ac:dyDescent="0.2">
      <c r="B56" s="36" t="s">
        <v>517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57" x14ac:dyDescent="0.2">
      <c r="B57" s="36" t="s">
        <v>525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57" x14ac:dyDescent="0.2">
      <c r="B58" s="36" t="s">
        <v>521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57" x14ac:dyDescent="0.2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57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57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57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57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57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2:27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2:27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2:27" x14ac:dyDescent="0.2">
      <c r="C67" s="36"/>
      <c r="D67" s="36"/>
    </row>
    <row r="68" spans="2:27" x14ac:dyDescent="0.2">
      <c r="C68" s="36"/>
      <c r="D68" s="36"/>
      <c r="X68" s="156"/>
    </row>
    <row r="69" spans="2:27" x14ac:dyDescent="0.2">
      <c r="C69" s="36"/>
      <c r="D69" s="36"/>
      <c r="X69" s="156"/>
    </row>
    <row r="70" spans="2:27" x14ac:dyDescent="0.2">
      <c r="C70" s="36"/>
      <c r="D70" s="36"/>
    </row>
    <row r="71" spans="2:27" x14ac:dyDescent="0.2">
      <c r="C71" s="36"/>
      <c r="D71" s="36"/>
    </row>
    <row r="72" spans="2:27" x14ac:dyDescent="0.2">
      <c r="C72" s="36"/>
      <c r="D72" s="36"/>
    </row>
    <row r="73" spans="2:27" x14ac:dyDescent="0.2">
      <c r="C73" s="36"/>
      <c r="D73" s="36"/>
    </row>
    <row r="74" spans="2:27" x14ac:dyDescent="0.2">
      <c r="C74" s="36"/>
      <c r="D74" s="36"/>
    </row>
    <row r="75" spans="2:27" x14ac:dyDescent="0.2">
      <c r="C75" s="36"/>
      <c r="D75" s="36"/>
    </row>
    <row r="76" spans="2:27" x14ac:dyDescent="0.2">
      <c r="C76" s="36"/>
      <c r="D76" s="36"/>
    </row>
    <row r="77" spans="2:27" x14ac:dyDescent="0.2">
      <c r="C77" s="36"/>
      <c r="D77" s="36"/>
    </row>
    <row r="78" spans="2:27" x14ac:dyDescent="0.2">
      <c r="C78" s="36"/>
      <c r="D78" s="36"/>
    </row>
    <row r="79" spans="2:27" x14ac:dyDescent="0.2">
      <c r="C79" s="36"/>
      <c r="D79" s="36"/>
    </row>
    <row r="80" spans="2:27" x14ac:dyDescent="0.2">
      <c r="C80" s="36"/>
      <c r="D80" s="36"/>
    </row>
    <row r="81" spans="3:4" x14ac:dyDescent="0.2">
      <c r="C81" s="36"/>
      <c r="D81" s="36"/>
    </row>
    <row r="82" spans="3:4" x14ac:dyDescent="0.2">
      <c r="C82" s="36"/>
      <c r="D82" s="36"/>
    </row>
    <row r="83" spans="3:4" x14ac:dyDescent="0.2">
      <c r="C83" s="36"/>
      <c r="D83" s="36"/>
    </row>
    <row r="84" spans="3:4" x14ac:dyDescent="0.2">
      <c r="C84" s="36"/>
      <c r="D84" s="36"/>
    </row>
    <row r="85" spans="3:4" x14ac:dyDescent="0.2">
      <c r="C85" s="36"/>
      <c r="D85" s="36"/>
    </row>
    <row r="86" spans="3:4" x14ac:dyDescent="0.2">
      <c r="C86" s="36"/>
      <c r="D86" s="36"/>
    </row>
    <row r="87" spans="3:4" x14ac:dyDescent="0.2">
      <c r="C87" s="36"/>
      <c r="D87" s="36"/>
    </row>
    <row r="88" spans="3:4" x14ac:dyDescent="0.2">
      <c r="C88" s="36"/>
      <c r="D88" s="36"/>
    </row>
    <row r="89" spans="3:4" x14ac:dyDescent="0.2">
      <c r="C89" s="36"/>
      <c r="D89" s="36"/>
    </row>
    <row r="90" spans="3:4" x14ac:dyDescent="0.2">
      <c r="C90" s="36"/>
      <c r="D90" s="36"/>
    </row>
    <row r="91" spans="3:4" x14ac:dyDescent="0.2">
      <c r="C91" s="36"/>
      <c r="D91" s="36"/>
    </row>
    <row r="92" spans="3:4" x14ac:dyDescent="0.2">
      <c r="C92" s="36"/>
      <c r="D92" s="36"/>
    </row>
    <row r="93" spans="3:4" x14ac:dyDescent="0.2">
      <c r="C93" s="36"/>
      <c r="D93" s="36"/>
    </row>
    <row r="94" spans="3:4" x14ac:dyDescent="0.2">
      <c r="C94" s="36"/>
      <c r="D94" s="36"/>
    </row>
  </sheetData>
  <mergeCells count="3">
    <mergeCell ref="AC2:AO2"/>
    <mergeCell ref="G2:K2"/>
    <mergeCell ref="O2:AA2"/>
  </mergeCells>
  <hyperlinks>
    <hyperlink ref="C5" r:id="rId1" xr:uid="{00000000-0004-0000-0100-000000000000}"/>
    <hyperlink ref="C6" r:id="rId2" xr:uid="{00000000-0004-0000-0100-000001000000}"/>
    <hyperlink ref="C7" r:id="rId3" xr:uid="{00000000-0004-0000-0100-000002000000}"/>
    <hyperlink ref="C8" r:id="rId4" xr:uid="{00000000-0004-0000-0100-000003000000}"/>
    <hyperlink ref="C11" r:id="rId5" xr:uid="{00000000-0004-0000-0100-000004000000}"/>
    <hyperlink ref="C12" r:id="rId6" xr:uid="{00000000-0004-0000-0100-000005000000}"/>
    <hyperlink ref="C14" r:id="rId7" xr:uid="{00000000-0004-0000-0100-000006000000}"/>
    <hyperlink ref="C15" r:id="rId8" xr:uid="{00000000-0004-0000-0100-000007000000}"/>
    <hyperlink ref="C16" r:id="rId9" xr:uid="{00000000-0004-0000-0100-000008000000}"/>
    <hyperlink ref="C23" r:id="rId10" xr:uid="{00000000-0004-0000-0100-000009000000}"/>
    <hyperlink ref="C24" r:id="rId11" xr:uid="{00000000-0004-0000-0100-00000A000000}"/>
    <hyperlink ref="C25" r:id="rId12" xr:uid="{00000000-0004-0000-0100-00000B000000}"/>
    <hyperlink ref="C28" r:id="rId13" xr:uid="{00000000-0004-0000-0100-00000C000000}"/>
    <hyperlink ref="C30" r:id="rId14" xr:uid="{00000000-0004-0000-0100-00000D000000}"/>
    <hyperlink ref="C31" r:id="rId15" xr:uid="{00000000-0004-0000-0100-00000E000000}"/>
    <hyperlink ref="C32" r:id="rId16" xr:uid="{00000000-0004-0000-0100-00000F000000}"/>
    <hyperlink ref="C35" r:id="rId17" xr:uid="{00000000-0004-0000-0100-000010000000}"/>
    <hyperlink ref="C36" r:id="rId18" xr:uid="{00000000-0004-0000-0100-000011000000}"/>
    <hyperlink ref="C37" r:id="rId19" xr:uid="{00000000-0004-0000-0100-000012000000}"/>
    <hyperlink ref="C40" r:id="rId20" xr:uid="{00000000-0004-0000-0100-000013000000}"/>
    <hyperlink ref="C41" r:id="rId21" xr:uid="{00000000-0004-0000-0100-000014000000}"/>
    <hyperlink ref="C44" r:id="rId22" xr:uid="{00000000-0004-0000-0100-000015000000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BC56"/>
  <sheetViews>
    <sheetView zoomScaleNormal="100" zoomScalePage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1" sqref="A51:B56"/>
    </sheetView>
  </sheetViews>
  <sheetFormatPr baseColWidth="10" defaultRowHeight="16" x14ac:dyDescent="0.2"/>
  <cols>
    <col min="1" max="1" width="7.5" customWidth="1"/>
    <col min="2" max="2" width="13.33203125" customWidth="1"/>
    <col min="3" max="3" width="34" customWidth="1"/>
    <col min="4" max="4" width="31.83203125" customWidth="1"/>
  </cols>
  <sheetData>
    <row r="1" spans="1:55" ht="18" x14ac:dyDescent="0.2">
      <c r="A1" s="84" t="s">
        <v>471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</row>
    <row r="2" spans="1:55" ht="26" customHeight="1" x14ac:dyDescent="0.2">
      <c r="A2" s="63"/>
      <c r="B2" s="63"/>
      <c r="C2" s="63"/>
      <c r="D2" s="63"/>
      <c r="E2" s="193" t="s">
        <v>505</v>
      </c>
      <c r="F2" s="193"/>
      <c r="G2" s="193"/>
      <c r="H2" s="193"/>
      <c r="I2" s="193"/>
      <c r="J2" s="51"/>
      <c r="K2" s="51"/>
      <c r="L2" s="51"/>
      <c r="M2" s="193" t="s">
        <v>512</v>
      </c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51"/>
      <c r="AA2" s="192" t="s">
        <v>507</v>
      </c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45"/>
      <c r="AO2" s="51"/>
      <c r="AP2" s="192" t="s">
        <v>508</v>
      </c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</row>
    <row r="3" spans="1:55" ht="26" customHeight="1" x14ac:dyDescent="0.2">
      <c r="A3" s="1" t="s">
        <v>154</v>
      </c>
      <c r="B3" s="2" t="s">
        <v>155</v>
      </c>
      <c r="C3" s="1" t="s">
        <v>156</v>
      </c>
      <c r="D3" s="3" t="s">
        <v>157</v>
      </c>
      <c r="E3" s="53" t="s">
        <v>374</v>
      </c>
      <c r="F3" s="54" t="s">
        <v>377</v>
      </c>
      <c r="G3" s="53" t="s">
        <v>375</v>
      </c>
      <c r="H3" s="54" t="s">
        <v>376</v>
      </c>
      <c r="I3" s="54" t="s">
        <v>378</v>
      </c>
      <c r="J3" s="54" t="s">
        <v>501</v>
      </c>
      <c r="K3" s="54" t="s">
        <v>502</v>
      </c>
      <c r="L3" s="54"/>
      <c r="M3" s="54" t="s">
        <v>486</v>
      </c>
      <c r="N3" s="54" t="s">
        <v>487</v>
      </c>
      <c r="O3" s="54" t="s">
        <v>488</v>
      </c>
      <c r="P3" s="54" t="s">
        <v>489</v>
      </c>
      <c r="Q3" s="54" t="s">
        <v>490</v>
      </c>
      <c r="R3" s="54" t="s">
        <v>491</v>
      </c>
      <c r="S3" s="54" t="s">
        <v>492</v>
      </c>
      <c r="T3" s="54" t="s">
        <v>493</v>
      </c>
      <c r="U3" s="54" t="s">
        <v>494</v>
      </c>
      <c r="V3" s="54" t="s">
        <v>495</v>
      </c>
      <c r="W3" s="54" t="s">
        <v>496</v>
      </c>
      <c r="X3" s="54" t="s">
        <v>497</v>
      </c>
      <c r="Y3" s="152" t="s">
        <v>498</v>
      </c>
      <c r="Z3" s="53"/>
      <c r="AA3" s="53" t="s">
        <v>1</v>
      </c>
      <c r="AB3" s="53" t="s">
        <v>2</v>
      </c>
      <c r="AC3" s="53" t="s">
        <v>3</v>
      </c>
      <c r="AD3" s="53" t="s">
        <v>4</v>
      </c>
      <c r="AE3" s="53" t="s">
        <v>5</v>
      </c>
      <c r="AF3" s="53" t="s">
        <v>6</v>
      </c>
      <c r="AG3" s="53" t="s">
        <v>7</v>
      </c>
      <c r="AH3" s="53" t="s">
        <v>8</v>
      </c>
      <c r="AI3" s="53" t="s">
        <v>374</v>
      </c>
      <c r="AJ3" s="54" t="s">
        <v>377</v>
      </c>
      <c r="AK3" s="53" t="s">
        <v>375</v>
      </c>
      <c r="AL3" s="54" t="s">
        <v>376</v>
      </c>
      <c r="AM3" s="54" t="s">
        <v>378</v>
      </c>
      <c r="AN3" s="54" t="s">
        <v>499</v>
      </c>
      <c r="AO3" s="53"/>
      <c r="AP3" s="53" t="s">
        <v>1</v>
      </c>
      <c r="AQ3" s="53" t="s">
        <v>2</v>
      </c>
      <c r="AR3" s="53" t="s">
        <v>3</v>
      </c>
      <c r="AS3" s="53" t="s">
        <v>4</v>
      </c>
      <c r="AT3" s="53" t="s">
        <v>5</v>
      </c>
      <c r="AU3" s="53" t="s">
        <v>6</v>
      </c>
      <c r="AV3" s="53" t="s">
        <v>7</v>
      </c>
      <c r="AW3" s="53" t="s">
        <v>8</v>
      </c>
      <c r="AX3" s="53" t="s">
        <v>374</v>
      </c>
      <c r="AY3" s="54" t="s">
        <v>377</v>
      </c>
      <c r="AZ3" s="53" t="s">
        <v>375</v>
      </c>
      <c r="BA3" s="54" t="s">
        <v>376</v>
      </c>
      <c r="BB3" s="54" t="s">
        <v>378</v>
      </c>
      <c r="BC3" s="54" t="s">
        <v>500</v>
      </c>
    </row>
    <row r="4" spans="1:55" x14ac:dyDescent="0.2">
      <c r="A4" s="4" t="s">
        <v>158</v>
      </c>
      <c r="B4" s="4"/>
      <c r="C4" s="5"/>
      <c r="D4" s="6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</row>
    <row r="5" spans="1:55" x14ac:dyDescent="0.2">
      <c r="A5" s="5" t="s">
        <v>159</v>
      </c>
      <c r="B5" s="7" t="s">
        <v>160</v>
      </c>
      <c r="C5" s="8" t="s">
        <v>161</v>
      </c>
      <c r="D5" s="8" t="s">
        <v>162</v>
      </c>
      <c r="E5" s="46">
        <v>-0.11909410455036851</v>
      </c>
      <c r="F5" s="46">
        <v>2.9261594173019073E-2</v>
      </c>
      <c r="G5" s="46">
        <v>-0.23104349497002352</v>
      </c>
      <c r="H5" s="46">
        <v>3.043235743176884E-2</v>
      </c>
      <c r="I5" s="157" t="s">
        <v>448</v>
      </c>
      <c r="J5" s="121">
        <f>M5/60.08*28.0855</f>
        <v>27.105686284953396</v>
      </c>
      <c r="K5" s="157" t="s">
        <v>448</v>
      </c>
      <c r="L5" s="50"/>
      <c r="M5" s="121">
        <v>57.984000000000002</v>
      </c>
      <c r="N5" s="121">
        <v>0.87520000000000009</v>
      </c>
      <c r="O5" s="121">
        <v>18.192</v>
      </c>
      <c r="P5" s="121">
        <v>6.2080000000000002</v>
      </c>
      <c r="Q5" s="121">
        <v>0.67200000000000004</v>
      </c>
      <c r="R5" s="121">
        <v>2.48</v>
      </c>
      <c r="S5" s="121">
        <v>7.2640000000000002</v>
      </c>
      <c r="T5" s="121">
        <v>2.1440000000000001</v>
      </c>
      <c r="U5" s="121">
        <v>3.056</v>
      </c>
      <c r="V5" s="121">
        <v>0.58240000000000003</v>
      </c>
      <c r="W5" s="121">
        <v>176</v>
      </c>
      <c r="X5" s="121">
        <v>-0.28938637464371086</v>
      </c>
      <c r="Y5" s="157" t="s">
        <v>448</v>
      </c>
      <c r="Z5" s="50"/>
      <c r="AA5" s="49">
        <v>5686.6566965442889</v>
      </c>
      <c r="AB5" s="49">
        <v>10147.700445786009</v>
      </c>
      <c r="AC5" s="49">
        <v>1812.0064615778992</v>
      </c>
      <c r="AD5" s="49">
        <v>542.96713542326188</v>
      </c>
      <c r="AE5" s="49">
        <v>511.75672344668072</v>
      </c>
      <c r="AF5" s="49">
        <v>753.71864276289921</v>
      </c>
      <c r="AG5" s="49">
        <v>2299.8843390293769</v>
      </c>
      <c r="AH5" s="49">
        <v>147.85810330985714</v>
      </c>
      <c r="AI5" s="46">
        <v>-0.41471531428383113</v>
      </c>
      <c r="AJ5" s="46">
        <v>2.9210820779375257E-2</v>
      </c>
      <c r="AK5" s="46">
        <v>-0.81383761303526203</v>
      </c>
      <c r="AL5" s="46">
        <v>5.6344615028881044E-2</v>
      </c>
      <c r="AM5" s="121">
        <v>5.56</v>
      </c>
      <c r="AN5" s="121">
        <f>AM5*(AG5/28.0855)*72.64*10^-3</f>
        <v>33.073066423323141</v>
      </c>
      <c r="AO5" s="48"/>
      <c r="AP5" s="49">
        <v>7609.1347024035867</v>
      </c>
      <c r="AQ5" s="49">
        <v>4485.992577197705</v>
      </c>
      <c r="AR5" s="49">
        <v>4704.9486936420371</v>
      </c>
      <c r="AS5" s="49">
        <v>985.88328626418081</v>
      </c>
      <c r="AT5" s="49">
        <v>1553.4408072143763</v>
      </c>
      <c r="AU5" s="49">
        <v>1156.1001562931574</v>
      </c>
      <c r="AV5" s="49">
        <v>10539.311383698723</v>
      </c>
      <c r="AW5" s="49">
        <v>515.11822714386165</v>
      </c>
      <c r="AX5" s="46">
        <v>-0.3326965338811716</v>
      </c>
      <c r="AY5" s="46">
        <v>4.8087954626746164E-2</v>
      </c>
      <c r="AZ5" s="46">
        <v>-0.68125737055582114</v>
      </c>
      <c r="BA5" s="46">
        <v>0.10911391201248974</v>
      </c>
      <c r="BB5" s="123">
        <v>4</v>
      </c>
      <c r="BC5" s="123">
        <f>BB5*(AV5/28.0855)*72.64*10^-6</f>
        <v>0.10903499370306746</v>
      </c>
    </row>
    <row r="6" spans="1:55" x14ac:dyDescent="0.2">
      <c r="A6" s="5" t="s">
        <v>163</v>
      </c>
      <c r="B6" s="7" t="s">
        <v>164</v>
      </c>
      <c r="C6" s="8" t="s">
        <v>165</v>
      </c>
      <c r="D6" s="8" t="s">
        <v>162</v>
      </c>
      <c r="E6" s="46">
        <v>-0.1129914919456021</v>
      </c>
      <c r="F6" s="46">
        <v>3.7977693898862325E-2</v>
      </c>
      <c r="G6" s="46">
        <v>-0.22907680110570428</v>
      </c>
      <c r="H6" s="46">
        <v>0.10177388887622624</v>
      </c>
      <c r="I6" s="157" t="s">
        <v>448</v>
      </c>
      <c r="J6" s="121">
        <f t="shared" ref="J6:J20" si="0">M6/60.08*28.0855</f>
        <v>28.892712894726728</v>
      </c>
      <c r="K6" s="157" t="s">
        <v>448</v>
      </c>
      <c r="L6" s="50"/>
      <c r="M6" s="121">
        <v>61.80677540777917</v>
      </c>
      <c r="N6" s="121">
        <v>0.89084065244667499</v>
      </c>
      <c r="O6" s="121">
        <v>18.695106649937266</v>
      </c>
      <c r="P6" s="121">
        <v>6.0727728983688829</v>
      </c>
      <c r="Q6" s="121">
        <v>0.20828105395232122</v>
      </c>
      <c r="R6" s="121">
        <v>2.3964868255959848</v>
      </c>
      <c r="S6" s="121">
        <v>4.0150564617314926</v>
      </c>
      <c r="T6" s="121">
        <v>2.4341279799247175</v>
      </c>
      <c r="U6" s="121">
        <v>2.760351317440402</v>
      </c>
      <c r="V6" s="121">
        <v>0.32998745294855708</v>
      </c>
      <c r="W6" s="121">
        <v>186.95106649937264</v>
      </c>
      <c r="X6" s="121">
        <v>-0.28690701246803774</v>
      </c>
      <c r="Y6" s="157" t="s">
        <v>448</v>
      </c>
      <c r="Z6" s="50"/>
      <c r="AA6" s="49">
        <v>8038.3310628460267</v>
      </c>
      <c r="AB6" s="49">
        <v>424.54730872503097</v>
      </c>
      <c r="AC6" s="49">
        <v>423.60481036310813</v>
      </c>
      <c r="AD6" s="49">
        <v>469.71395065479891</v>
      </c>
      <c r="AE6" s="49">
        <v>25.107304033358563</v>
      </c>
      <c r="AF6" s="49">
        <v>25.080278990722778</v>
      </c>
      <c r="AG6" s="49">
        <v>1940.5193274661278</v>
      </c>
      <c r="AH6" s="49">
        <v>29.638453352209652</v>
      </c>
      <c r="AI6" s="46">
        <v>-0.38793352474972842</v>
      </c>
      <c r="AJ6" s="46">
        <v>2.5290070804084335E-2</v>
      </c>
      <c r="AK6" s="46">
        <v>-0.79429097936272175</v>
      </c>
      <c r="AL6" s="46">
        <v>5.9937461285624265E-2</v>
      </c>
      <c r="AM6" s="121">
        <v>6.15</v>
      </c>
      <c r="AN6" s="121">
        <f t="shared" ref="AN6:AN47" si="1">AM6*(AG6/28.0855)*72.64*10^-3</f>
        <v>30.866455725371033</v>
      </c>
      <c r="AO6" s="48"/>
      <c r="AP6" s="49">
        <v>22099.688221486682</v>
      </c>
      <c r="AQ6" s="49">
        <v>3533.8220875649636</v>
      </c>
      <c r="AR6" s="49">
        <v>17870.677079597837</v>
      </c>
      <c r="AS6" s="49">
        <v>3645.7652387899166</v>
      </c>
      <c r="AT6" s="49">
        <v>5742.6936132687651</v>
      </c>
      <c r="AU6" s="49">
        <v>873.72742589060192</v>
      </c>
      <c r="AV6" s="49">
        <v>32540.535004612866</v>
      </c>
      <c r="AW6" s="49">
        <v>2128.6359018137368</v>
      </c>
      <c r="AX6" s="46">
        <v>-0.36837691391276017</v>
      </c>
      <c r="AY6" s="46">
        <v>4.3128985699294603E-2</v>
      </c>
      <c r="AZ6" s="46">
        <v>-0.7208897974496864</v>
      </c>
      <c r="BA6" s="46">
        <v>9.5403612232571086E-2</v>
      </c>
      <c r="BB6" s="123">
        <v>3.95</v>
      </c>
      <c r="BC6" s="123">
        <f t="shared" ref="BC6:BC47" si="2">BB6*(AV6/28.0855)*72.64*10^-6</f>
        <v>0.33244167373924488</v>
      </c>
    </row>
    <row r="7" spans="1:55" x14ac:dyDescent="0.2">
      <c r="A7" s="5" t="s">
        <v>166</v>
      </c>
      <c r="B7" s="7" t="s">
        <v>167</v>
      </c>
      <c r="C7" s="8" t="s">
        <v>168</v>
      </c>
      <c r="D7" s="8" t="s">
        <v>162</v>
      </c>
      <c r="E7" s="157" t="s">
        <v>448</v>
      </c>
      <c r="F7" s="157" t="s">
        <v>448</v>
      </c>
      <c r="G7" s="157" t="s">
        <v>448</v>
      </c>
      <c r="H7" s="157" t="s">
        <v>448</v>
      </c>
      <c r="I7" s="157" t="s">
        <v>448</v>
      </c>
      <c r="J7" s="121">
        <f t="shared" si="0"/>
        <v>28.694744663215619</v>
      </c>
      <c r="K7" s="157" t="s">
        <v>448</v>
      </c>
      <c r="L7" s="50"/>
      <c r="M7" s="123">
        <v>61.383285302593663</v>
      </c>
      <c r="N7" s="123">
        <v>0.9349983989753442</v>
      </c>
      <c r="O7" s="123">
        <v>18.796029458853667</v>
      </c>
      <c r="P7" s="123">
        <v>6.8737325221475079</v>
      </c>
      <c r="Q7" s="123">
        <v>0.12487992315081654</v>
      </c>
      <c r="R7" s="123">
        <v>2.6577009285943007</v>
      </c>
      <c r="S7" s="123">
        <v>3.9812146440388516</v>
      </c>
      <c r="T7" s="123">
        <v>2.2307610203863808</v>
      </c>
      <c r="U7" s="123">
        <v>2.4869249653111325</v>
      </c>
      <c r="V7" s="123">
        <v>0.24975984630163309</v>
      </c>
      <c r="W7" s="123">
        <v>185.71886007044509</v>
      </c>
      <c r="X7" s="123">
        <v>-0.28709420349546755</v>
      </c>
      <c r="Y7" s="157" t="s">
        <v>448</v>
      </c>
      <c r="Z7" s="50"/>
      <c r="AA7" s="49">
        <v>9921.0413884929058</v>
      </c>
      <c r="AB7" s="49">
        <v>36.759385445612871</v>
      </c>
      <c r="AC7" s="49">
        <v>86.768687141101097</v>
      </c>
      <c r="AD7" s="49">
        <v>568.41393536236933</v>
      </c>
      <c r="AE7" s="49">
        <v>1.2685383477324286</v>
      </c>
      <c r="AF7" s="49">
        <v>1.8432706619724575</v>
      </c>
      <c r="AG7" s="49">
        <v>2791.8414803011201</v>
      </c>
      <c r="AH7" s="49">
        <v>2.8506533027390284</v>
      </c>
      <c r="AI7" s="46">
        <v>-0.49125650967234424</v>
      </c>
      <c r="AJ7" s="46">
        <v>6.5418336363876936E-2</v>
      </c>
      <c r="AK7" s="46">
        <v>-0.96034731477163682</v>
      </c>
      <c r="AL7" s="46">
        <v>0.11411570340920812</v>
      </c>
      <c r="AM7" s="121">
        <v>5.18</v>
      </c>
      <c r="AN7" s="121">
        <f t="shared" si="1"/>
        <v>37.403667777629025</v>
      </c>
      <c r="AO7" s="48"/>
      <c r="AP7" s="49">
        <v>28242.719199174731</v>
      </c>
      <c r="AQ7" s="49">
        <v>2773.5385235439926</v>
      </c>
      <c r="AR7" s="49">
        <v>23602.475540597356</v>
      </c>
      <c r="AS7" s="49">
        <v>4526.3627574600659</v>
      </c>
      <c r="AT7" s="49">
        <v>7602.1659802968106</v>
      </c>
      <c r="AU7" s="49">
        <v>439.0242026547989</v>
      </c>
      <c r="AV7" s="49">
        <v>40318.48527928879</v>
      </c>
      <c r="AW7" s="49">
        <v>2855.8440518282796</v>
      </c>
      <c r="AX7" s="46">
        <v>-0.39552298712912659</v>
      </c>
      <c r="AY7" s="46">
        <v>4.5966216453236466E-2</v>
      </c>
      <c r="AZ7" s="46">
        <v>-0.76633227385514147</v>
      </c>
      <c r="BA7" s="46">
        <v>8.953468640231288E-2</v>
      </c>
      <c r="BB7" s="123">
        <v>4.0999999999999996</v>
      </c>
      <c r="BC7" s="123">
        <f t="shared" si="2"/>
        <v>0.42754490964443947</v>
      </c>
    </row>
    <row r="8" spans="1:55" x14ac:dyDescent="0.2">
      <c r="A8" s="5" t="s">
        <v>169</v>
      </c>
      <c r="B8" s="7" t="s">
        <v>170</v>
      </c>
      <c r="C8" s="8" t="s">
        <v>171</v>
      </c>
      <c r="D8" s="8" t="s">
        <v>162</v>
      </c>
      <c r="E8" s="157" t="s">
        <v>448</v>
      </c>
      <c r="F8" s="157" t="s">
        <v>448</v>
      </c>
      <c r="G8" s="157" t="s">
        <v>448</v>
      </c>
      <c r="H8" s="157" t="s">
        <v>448</v>
      </c>
      <c r="I8" s="157" t="s">
        <v>448</v>
      </c>
      <c r="J8" s="121">
        <f t="shared" si="0"/>
        <v>28.363024370566773</v>
      </c>
      <c r="K8" s="157" t="s">
        <v>448</v>
      </c>
      <c r="L8" s="50"/>
      <c r="M8" s="123">
        <v>60.673675177000646</v>
      </c>
      <c r="N8" s="123">
        <v>1.0019309161124224</v>
      </c>
      <c r="O8" s="123">
        <v>19.008796395623257</v>
      </c>
      <c r="P8" s="123">
        <v>7.3482085389401419</v>
      </c>
      <c r="Q8" s="123">
        <v>0.11692769791890154</v>
      </c>
      <c r="R8" s="123">
        <v>2.8427376099549453</v>
      </c>
      <c r="S8" s="123">
        <v>3.9583780304655654</v>
      </c>
      <c r="T8" s="123">
        <v>2.0381892297790176</v>
      </c>
      <c r="U8" s="123">
        <v>2.4243724522634627</v>
      </c>
      <c r="V8" s="123">
        <v>0.23063720231709933</v>
      </c>
      <c r="W8" s="123">
        <v>187.72795537438319</v>
      </c>
      <c r="X8" s="123">
        <v>-0.30287705274098253</v>
      </c>
      <c r="Y8" s="157" t="s">
        <v>448</v>
      </c>
      <c r="Z8" s="50"/>
      <c r="AA8" s="49">
        <v>9471.1794547628051</v>
      </c>
      <c r="AB8" s="49">
        <v>54.435891515935495</v>
      </c>
      <c r="AC8" s="49">
        <v>123.07647245000521</v>
      </c>
      <c r="AD8" s="49">
        <v>501.71294775961616</v>
      </c>
      <c r="AE8" s="49">
        <v>1.3917141408033735</v>
      </c>
      <c r="AF8" s="49">
        <v>1.0720391343287281</v>
      </c>
      <c r="AG8" s="49">
        <v>2452.4837627869588</v>
      </c>
      <c r="AH8" s="49">
        <v>4.7622168971862857</v>
      </c>
      <c r="AI8" s="46">
        <v>-0.56658585370228387</v>
      </c>
      <c r="AJ8" s="46">
        <v>2.9153635246694749E-2</v>
      </c>
      <c r="AK8" s="46">
        <v>-1.1486509824034929</v>
      </c>
      <c r="AL8" s="46">
        <v>7.4277266769635947E-2</v>
      </c>
      <c r="AM8" s="121">
        <v>5.39</v>
      </c>
      <c r="AN8" s="121">
        <f t="shared" si="1"/>
        <v>34.18917187340346</v>
      </c>
      <c r="AO8" s="48"/>
      <c r="AP8" s="49">
        <v>22766.289739929962</v>
      </c>
      <c r="AQ8" s="49">
        <v>2103.4633210608818</v>
      </c>
      <c r="AR8" s="49">
        <v>18672.203169995049</v>
      </c>
      <c r="AS8" s="49">
        <v>3457.7703526548453</v>
      </c>
      <c r="AT8" s="49">
        <v>6162.2164642205626</v>
      </c>
      <c r="AU8" s="49">
        <v>269.26915811231908</v>
      </c>
      <c r="AV8" s="49">
        <v>31081.145816060474</v>
      </c>
      <c r="AW8" s="49">
        <v>2309.8190151805707</v>
      </c>
      <c r="AX8" s="46">
        <v>-0.44483806170110274</v>
      </c>
      <c r="AY8" s="46">
        <v>3.9075433563972785E-2</v>
      </c>
      <c r="AZ8" s="46">
        <v>-0.88085371072721408</v>
      </c>
      <c r="BA8" s="46">
        <v>6.1548257508565275E-2</v>
      </c>
      <c r="BB8" s="123">
        <v>4.1100000000000003</v>
      </c>
      <c r="BC8" s="123">
        <f t="shared" si="2"/>
        <v>0.33039427875035809</v>
      </c>
    </row>
    <row r="9" spans="1:55" x14ac:dyDescent="0.2">
      <c r="A9" s="5" t="s">
        <v>172</v>
      </c>
      <c r="B9" s="7" t="s">
        <v>173</v>
      </c>
      <c r="C9" s="8" t="s">
        <v>174</v>
      </c>
      <c r="D9" s="8" t="s">
        <v>162</v>
      </c>
      <c r="E9" s="157" t="s">
        <v>448</v>
      </c>
      <c r="F9" s="157" t="s">
        <v>448</v>
      </c>
      <c r="G9" s="157" t="s">
        <v>448</v>
      </c>
      <c r="H9" s="157" t="s">
        <v>448</v>
      </c>
      <c r="I9" s="157" t="s">
        <v>448</v>
      </c>
      <c r="J9" s="121">
        <f t="shared" si="0"/>
        <v>28.246199222303257</v>
      </c>
      <c r="K9" s="157" t="s">
        <v>448</v>
      </c>
      <c r="L9" s="50"/>
      <c r="M9" s="123">
        <v>60.423764906303234</v>
      </c>
      <c r="N9" s="123">
        <v>1.0285349233390118</v>
      </c>
      <c r="O9" s="123">
        <v>19.250425894378193</v>
      </c>
      <c r="P9" s="123">
        <v>7.4850936967632027</v>
      </c>
      <c r="Q9" s="123">
        <v>0.11286201022146507</v>
      </c>
      <c r="R9" s="123">
        <v>2.9173764906303234</v>
      </c>
      <c r="S9" s="123">
        <v>3.8756388415672913</v>
      </c>
      <c r="T9" s="123">
        <v>1.959114139693356</v>
      </c>
      <c r="U9" s="123">
        <v>2.43824531516184</v>
      </c>
      <c r="V9" s="123">
        <v>0.20229982964224871</v>
      </c>
      <c r="W9" s="123">
        <v>190.58773424190801</v>
      </c>
      <c r="X9" s="123">
        <v>-0.31616572997418912</v>
      </c>
      <c r="Y9" s="157" t="s">
        <v>448</v>
      </c>
      <c r="Z9" s="50"/>
      <c r="AA9" s="49">
        <v>11354.921361744453</v>
      </c>
      <c r="AB9" s="49">
        <v>3.2689438246138764</v>
      </c>
      <c r="AC9" s="49">
        <v>79.18053079137043</v>
      </c>
      <c r="AD9" s="49">
        <v>475.87376011424499</v>
      </c>
      <c r="AE9" s="49">
        <v>0.466382590027556</v>
      </c>
      <c r="AF9" s="49">
        <v>1.7450752747938738</v>
      </c>
      <c r="AG9" s="49">
        <v>2415.3783709750292</v>
      </c>
      <c r="AH9" s="49">
        <v>1.133455946147109</v>
      </c>
      <c r="AI9" s="46">
        <v>-0.65728017266086791</v>
      </c>
      <c r="AJ9" s="46">
        <v>4.5828239737546995E-2</v>
      </c>
      <c r="AK9" s="46">
        <v>-1.264562457660684</v>
      </c>
      <c r="AL9" s="46">
        <v>1.3061774144904731E-2</v>
      </c>
      <c r="AM9" s="121">
        <v>5.93</v>
      </c>
      <c r="AN9" s="121">
        <f t="shared" si="1"/>
        <v>37.045336321768282</v>
      </c>
      <c r="AO9" s="48"/>
      <c r="AP9" s="49">
        <v>29043.5450505931</v>
      </c>
      <c r="AQ9" s="49">
        <v>2522.981491763152</v>
      </c>
      <c r="AR9" s="49">
        <v>23052.530780580473</v>
      </c>
      <c r="AS9" s="49">
        <v>4071.7509802161994</v>
      </c>
      <c r="AT9" s="49">
        <v>7357.2921070357943</v>
      </c>
      <c r="AU9" s="49">
        <v>295.28948209672711</v>
      </c>
      <c r="AV9" s="49">
        <v>40524.90521509348</v>
      </c>
      <c r="AW9" s="49">
        <v>2805.4833538191147</v>
      </c>
      <c r="AX9" s="46">
        <v>-0.43458420130257913</v>
      </c>
      <c r="AY9" s="46">
        <v>6.099490692181473E-2</v>
      </c>
      <c r="AZ9" s="46">
        <v>-0.85359750105378218</v>
      </c>
      <c r="BA9" s="46">
        <v>6.7564579101076758E-2</v>
      </c>
      <c r="BB9" s="123">
        <v>4.0599999999999996</v>
      </c>
      <c r="BC9" s="123">
        <f t="shared" si="2"/>
        <v>0.4255413008914572</v>
      </c>
    </row>
    <row r="10" spans="1:55" x14ac:dyDescent="0.2">
      <c r="A10" s="5" t="s">
        <v>175</v>
      </c>
      <c r="B10" s="7" t="s">
        <v>176</v>
      </c>
      <c r="C10" s="8" t="s">
        <v>177</v>
      </c>
      <c r="D10" s="8" t="s">
        <v>162</v>
      </c>
      <c r="E10" s="157" t="s">
        <v>448</v>
      </c>
      <c r="F10" s="157" t="s">
        <v>448</v>
      </c>
      <c r="G10" s="157" t="s">
        <v>448</v>
      </c>
      <c r="H10" s="157" t="s">
        <v>448</v>
      </c>
      <c r="I10" s="157" t="s">
        <v>448</v>
      </c>
      <c r="J10" s="121">
        <f t="shared" si="0"/>
        <v>28.221698213169358</v>
      </c>
      <c r="K10" s="157" t="s">
        <v>448</v>
      </c>
      <c r="L10" s="50"/>
      <c r="M10" s="123">
        <v>60.371352785145888</v>
      </c>
      <c r="N10" s="123">
        <v>1.0238726790450929</v>
      </c>
      <c r="O10" s="123">
        <v>19.363395225464192</v>
      </c>
      <c r="P10" s="123">
        <v>7.5543766578249336</v>
      </c>
      <c r="Q10" s="123">
        <v>0.11352785145888593</v>
      </c>
      <c r="R10" s="123">
        <v>2.9071618037135281</v>
      </c>
      <c r="S10" s="123">
        <v>3.8938992042440317</v>
      </c>
      <c r="T10" s="123">
        <v>1.9734748010610079</v>
      </c>
      <c r="U10" s="123">
        <v>2.3342175066313002</v>
      </c>
      <c r="V10" s="123">
        <v>0.19946949602122016</v>
      </c>
      <c r="W10" s="123">
        <v>190.9814323607427</v>
      </c>
      <c r="X10" s="123">
        <v>-0.31816735940872365</v>
      </c>
      <c r="Y10" s="157" t="s">
        <v>448</v>
      </c>
      <c r="Z10" s="50"/>
      <c r="AA10" s="49">
        <v>11630.966318968989</v>
      </c>
      <c r="AB10" s="49">
        <v>6.0635695306103266</v>
      </c>
      <c r="AC10" s="49">
        <v>37.104753824671441</v>
      </c>
      <c r="AD10" s="49">
        <v>443.03232386953403</v>
      </c>
      <c r="AE10" s="49">
        <v>0.25153356671646288</v>
      </c>
      <c r="AF10" s="49">
        <v>0.80718116324831013</v>
      </c>
      <c r="AG10" s="49">
        <v>2205.5514738961442</v>
      </c>
      <c r="AH10" s="49">
        <v>1.2345243092839473</v>
      </c>
      <c r="AI10" s="46">
        <v>-0.65835521077947656</v>
      </c>
      <c r="AJ10" s="46">
        <v>5.5356300557993919E-2</v>
      </c>
      <c r="AK10" s="46">
        <v>-1.3210406538858022</v>
      </c>
      <c r="AL10" s="46">
        <v>0.11159688081045223</v>
      </c>
      <c r="AM10" s="121">
        <v>6.22</v>
      </c>
      <c r="AN10" s="121">
        <f t="shared" si="1"/>
        <v>35.481441718215272</v>
      </c>
      <c r="AO10" s="48"/>
      <c r="AP10" s="49">
        <v>28856.102329542569</v>
      </c>
      <c r="AQ10" s="49">
        <v>1772.3591567120943</v>
      </c>
      <c r="AR10" s="49">
        <v>21780.047544843324</v>
      </c>
      <c r="AS10" s="49">
        <v>4066.8472800628615</v>
      </c>
      <c r="AT10" s="49">
        <v>6973.2230297301876</v>
      </c>
      <c r="AU10" s="49">
        <v>270.8588338627149</v>
      </c>
      <c r="AV10" s="49">
        <v>34612.561518005416</v>
      </c>
      <c r="AW10" s="49">
        <v>2688.602505895366</v>
      </c>
      <c r="AX10" s="46">
        <v>-0.52447952791894181</v>
      </c>
      <c r="AY10" s="46">
        <v>5.1972315721892919E-2</v>
      </c>
      <c r="AZ10" s="46">
        <v>-0.98299008802142929</v>
      </c>
      <c r="BA10" s="46">
        <v>9.5429469063610065E-2</v>
      </c>
      <c r="BB10" s="123">
        <v>4.41</v>
      </c>
      <c r="BC10" s="123">
        <f t="shared" si="2"/>
        <v>0.39478987473342114</v>
      </c>
    </row>
    <row r="11" spans="1:55" x14ac:dyDescent="0.2">
      <c r="A11" s="5" t="s">
        <v>178</v>
      </c>
      <c r="B11" s="7" t="s">
        <v>179</v>
      </c>
      <c r="C11" s="8" t="s">
        <v>180</v>
      </c>
      <c r="D11" s="8" t="s">
        <v>162</v>
      </c>
      <c r="E11" s="157" t="s">
        <v>448</v>
      </c>
      <c r="F11" s="157" t="s">
        <v>448</v>
      </c>
      <c r="G11" s="157" t="s">
        <v>448</v>
      </c>
      <c r="H11" s="157" t="s">
        <v>448</v>
      </c>
      <c r="I11" s="157" t="s">
        <v>448</v>
      </c>
      <c r="J11" s="121">
        <f t="shared" si="0"/>
        <v>28.520989400855058</v>
      </c>
      <c r="K11" s="157" t="s">
        <v>448</v>
      </c>
      <c r="L11" s="50"/>
      <c r="M11" s="123">
        <v>61.011591148577445</v>
      </c>
      <c r="N11" s="123">
        <v>1.0115911485774498</v>
      </c>
      <c r="O11" s="123">
        <v>18.988408851422548</v>
      </c>
      <c r="P11" s="123">
        <v>7.3972602739726021</v>
      </c>
      <c r="Q11" s="123">
        <v>0.11275026343519493</v>
      </c>
      <c r="R11" s="123">
        <v>2.8767123287671232</v>
      </c>
      <c r="S11" s="123">
        <v>3.8566912539515279</v>
      </c>
      <c r="T11" s="123">
        <v>1.9178082191780821</v>
      </c>
      <c r="U11" s="123">
        <v>2.3603793466807166</v>
      </c>
      <c r="V11" s="123">
        <v>0.1928345626975764</v>
      </c>
      <c r="W11" s="123">
        <v>190.72708113804003</v>
      </c>
      <c r="X11" s="123">
        <v>-0.31001759603042256</v>
      </c>
      <c r="Y11" s="157" t="s">
        <v>448</v>
      </c>
      <c r="Z11" s="50"/>
      <c r="AA11" s="49">
        <v>11509.360013974818</v>
      </c>
      <c r="AB11" s="49">
        <v>7.7639448476316577</v>
      </c>
      <c r="AC11" s="49">
        <v>43.381534764888492</v>
      </c>
      <c r="AD11" s="49">
        <v>133.69403718510191</v>
      </c>
      <c r="AE11" s="49">
        <v>0.28918486467253096</v>
      </c>
      <c r="AF11" s="49">
        <v>1.3846479678954744</v>
      </c>
      <c r="AG11" s="49">
        <v>1750.9013567216086</v>
      </c>
      <c r="AH11" s="49">
        <v>0.455026355759512</v>
      </c>
      <c r="AI11" s="46">
        <v>-0.85207714195992268</v>
      </c>
      <c r="AJ11" s="46">
        <v>3.2196642529578906E-2</v>
      </c>
      <c r="AK11" s="46">
        <v>-1.6862487967429785</v>
      </c>
      <c r="AL11" s="46">
        <v>2.2613234585311275E-2</v>
      </c>
      <c r="AM11" s="121">
        <v>6.02</v>
      </c>
      <c r="AN11" s="121">
        <f t="shared" si="1"/>
        <v>27.261631689113283</v>
      </c>
      <c r="AO11" s="48"/>
      <c r="AP11" s="49">
        <v>21319.737568756846</v>
      </c>
      <c r="AQ11" s="49">
        <v>1281.0946850716007</v>
      </c>
      <c r="AR11" s="49">
        <v>10612.248836418628</v>
      </c>
      <c r="AS11" s="49">
        <v>1591.1728368132785</v>
      </c>
      <c r="AT11" s="49">
        <v>2797.1759232457666</v>
      </c>
      <c r="AU11" s="49">
        <v>143.93846438739163</v>
      </c>
      <c r="AV11" s="49">
        <v>23211.263969341031</v>
      </c>
      <c r="AW11" s="49">
        <v>1276.7224471187619</v>
      </c>
      <c r="AX11" s="46">
        <v>-0.5415441724528236</v>
      </c>
      <c r="AY11" s="46">
        <v>2.507420036143793E-2</v>
      </c>
      <c r="AZ11" s="46">
        <v>-1.0401789065795919</v>
      </c>
      <c r="BA11" s="46">
        <v>6.5083194177790307E-2</v>
      </c>
      <c r="BB11" s="123">
        <v>4.46</v>
      </c>
      <c r="BC11" s="123">
        <f t="shared" si="2"/>
        <v>0.2677486716529483</v>
      </c>
    </row>
    <row r="12" spans="1:55" x14ac:dyDescent="0.2">
      <c r="A12" s="5" t="s">
        <v>181</v>
      </c>
      <c r="B12" s="7" t="s">
        <v>182</v>
      </c>
      <c r="C12" s="8" t="s">
        <v>183</v>
      </c>
      <c r="D12" s="8" t="s">
        <v>162</v>
      </c>
      <c r="E12" s="157" t="s">
        <v>448</v>
      </c>
      <c r="F12" s="157" t="s">
        <v>448</v>
      </c>
      <c r="G12" s="157" t="s">
        <v>448</v>
      </c>
      <c r="H12" s="157" t="s">
        <v>448</v>
      </c>
      <c r="I12" s="157" t="s">
        <v>448</v>
      </c>
      <c r="J12" s="121">
        <f t="shared" si="0"/>
        <v>27.463890416184235</v>
      </c>
      <c r="K12" s="157" t="s">
        <v>448</v>
      </c>
      <c r="L12" s="50"/>
      <c r="M12" s="123">
        <v>58.750263880092888</v>
      </c>
      <c r="N12" s="123">
        <v>1.0850749419463797</v>
      </c>
      <c r="O12" s="123">
        <v>20.318767152206039</v>
      </c>
      <c r="P12" s="123">
        <v>8.0958412497361198</v>
      </c>
      <c r="Q12" s="123">
        <v>0.12560692421363731</v>
      </c>
      <c r="R12" s="123">
        <v>3.0821194849060589</v>
      </c>
      <c r="S12" s="123">
        <v>3.9054253747097323</v>
      </c>
      <c r="T12" s="123">
        <v>1.8366054464851174</v>
      </c>
      <c r="U12" s="123">
        <v>2.3115896136795442</v>
      </c>
      <c r="V12" s="123">
        <v>0.19316022799240026</v>
      </c>
      <c r="W12" s="123">
        <v>216.38167616635002</v>
      </c>
      <c r="X12" s="123">
        <v>-0.41436453688063113</v>
      </c>
      <c r="Y12" s="157" t="s">
        <v>448</v>
      </c>
      <c r="Z12" s="50"/>
      <c r="AA12" s="49">
        <v>12101.240546692201</v>
      </c>
      <c r="AB12" s="49">
        <v>3.2307063546117147</v>
      </c>
      <c r="AC12" s="49">
        <v>34.108638705182948</v>
      </c>
      <c r="AD12" s="49">
        <v>422.12235258821067</v>
      </c>
      <c r="AE12" s="49">
        <v>0.16661966789047902</v>
      </c>
      <c r="AF12" s="49">
        <v>0.56091204374405124</v>
      </c>
      <c r="AG12" s="49">
        <v>1894.0000689603471</v>
      </c>
      <c r="AH12" s="49">
        <v>0.6766298698157478</v>
      </c>
      <c r="AI12" s="46">
        <v>-0.74226636007179714</v>
      </c>
      <c r="AJ12" s="46">
        <v>2.9308192805249621E-2</v>
      </c>
      <c r="AK12" s="46">
        <v>-1.4807393512636935</v>
      </c>
      <c r="AL12" s="46">
        <v>7.2260009034979922E-2</v>
      </c>
      <c r="AM12" s="121">
        <v>6.96</v>
      </c>
      <c r="AN12" s="121">
        <f t="shared" si="1"/>
        <v>34.094388508824338</v>
      </c>
      <c r="AO12" s="48"/>
      <c r="AP12" s="49">
        <v>31269.635595712567</v>
      </c>
      <c r="AQ12" s="49">
        <v>2205.1747280412828</v>
      </c>
      <c r="AR12" s="49">
        <v>21361.740763967609</v>
      </c>
      <c r="AS12" s="49">
        <v>4344.2192965264685</v>
      </c>
      <c r="AT12" s="49">
        <v>6812.3508104715629</v>
      </c>
      <c r="AU12" s="49">
        <v>307.22921612212468</v>
      </c>
      <c r="AV12" s="49">
        <v>39913.826976980927</v>
      </c>
      <c r="AW12" s="49">
        <v>2776.8916282381829</v>
      </c>
      <c r="AX12" s="46">
        <v>-0.49914784161213532</v>
      </c>
      <c r="AY12" s="46">
        <v>2.8079359971877951E-2</v>
      </c>
      <c r="AZ12" s="46">
        <v>-0.96370049931955304</v>
      </c>
      <c r="BA12" s="46">
        <v>2.1684144581342536E-2</v>
      </c>
      <c r="BB12" s="123">
        <v>4.2699999999999996</v>
      </c>
      <c r="BC12" s="123">
        <f t="shared" si="2"/>
        <v>0.4408033850978515</v>
      </c>
    </row>
    <row r="13" spans="1:55" x14ac:dyDescent="0.2">
      <c r="A13" s="5" t="s">
        <v>184</v>
      </c>
      <c r="B13" s="7" t="s">
        <v>185</v>
      </c>
      <c r="C13" s="8" t="s">
        <v>186</v>
      </c>
      <c r="D13" s="8" t="s">
        <v>162</v>
      </c>
      <c r="E13" s="157" t="s">
        <v>448</v>
      </c>
      <c r="F13" s="157" t="s">
        <v>448</v>
      </c>
      <c r="G13" s="157" t="s">
        <v>448</v>
      </c>
      <c r="H13" s="157" t="s">
        <v>448</v>
      </c>
      <c r="I13" s="157" t="s">
        <v>448</v>
      </c>
      <c r="J13" s="121">
        <f t="shared" si="0"/>
        <v>27.686400222224144</v>
      </c>
      <c r="K13" s="157" t="s">
        <v>448</v>
      </c>
      <c r="L13" s="50"/>
      <c r="M13" s="123">
        <v>59.226252883204026</v>
      </c>
      <c r="N13" s="123">
        <v>1.0631159572237368</v>
      </c>
      <c r="O13" s="123">
        <v>19.909834346823231</v>
      </c>
      <c r="P13" s="123">
        <v>8.0624868945271544</v>
      </c>
      <c r="Q13" s="123">
        <v>0.13000629062696584</v>
      </c>
      <c r="R13" s="123">
        <v>3.0404697001467813</v>
      </c>
      <c r="S13" s="123">
        <v>3.8163136925980292</v>
      </c>
      <c r="T13" s="123">
        <v>1.834766198364437</v>
      </c>
      <c r="U13" s="123">
        <v>2.432375760117425</v>
      </c>
      <c r="V13" s="123">
        <v>0.18976724680226462</v>
      </c>
      <c r="W13" s="123">
        <v>217.02663032082199</v>
      </c>
      <c r="X13" s="123">
        <v>-0.41137425128751892</v>
      </c>
      <c r="Y13" s="157" t="s">
        <v>448</v>
      </c>
      <c r="Z13" s="50"/>
      <c r="AA13" s="49">
        <v>13803.412094901067</v>
      </c>
      <c r="AB13" s="49">
        <v>4.2283118550765124</v>
      </c>
      <c r="AC13" s="49">
        <v>32.886882024226438</v>
      </c>
      <c r="AD13" s="49">
        <v>388.5770915235197</v>
      </c>
      <c r="AE13" s="49">
        <v>0.42911622106875935</v>
      </c>
      <c r="AF13" s="49">
        <v>0.87792348951123655</v>
      </c>
      <c r="AG13" s="49">
        <v>1786.2157754814864</v>
      </c>
      <c r="AH13" s="49">
        <v>0.66794757239086666</v>
      </c>
      <c r="AI13" s="46">
        <v>-0.78505473555418037</v>
      </c>
      <c r="AJ13" s="46">
        <v>3.038205853832773E-2</v>
      </c>
      <c r="AK13" s="46">
        <v>-1.5454684952135589</v>
      </c>
      <c r="AL13" s="46">
        <v>3.1552002185040166E-2</v>
      </c>
      <c r="AM13" s="121">
        <v>7.65</v>
      </c>
      <c r="AN13" s="121">
        <f t="shared" si="1"/>
        <v>35.341829825780565</v>
      </c>
      <c r="AO13" s="48"/>
      <c r="AP13" s="49">
        <v>25729.643128540774</v>
      </c>
      <c r="AQ13" s="49">
        <v>1306.6048097714411</v>
      </c>
      <c r="AR13" s="49">
        <v>16689.596490492306</v>
      </c>
      <c r="AS13" s="49">
        <v>3117.4739236787423</v>
      </c>
      <c r="AT13" s="49">
        <v>5184.2519974948709</v>
      </c>
      <c r="AU13" s="49">
        <v>280.31900649634821</v>
      </c>
      <c r="AV13" s="49">
        <v>28461.252168384086</v>
      </c>
      <c r="AW13" s="49">
        <v>2171.2946516279471</v>
      </c>
      <c r="AX13" s="46">
        <v>-0.57308537285709615</v>
      </c>
      <c r="AY13" s="46">
        <v>2.8924765042608453E-2</v>
      </c>
      <c r="AZ13" s="46">
        <v>-1.1362051902424453</v>
      </c>
      <c r="BA13" s="46">
        <v>5.4134936660714977E-2</v>
      </c>
      <c r="BB13" s="123">
        <v>4.74</v>
      </c>
      <c r="BC13" s="123">
        <f t="shared" si="2"/>
        <v>0.34892012585156507</v>
      </c>
    </row>
    <row r="14" spans="1:55" x14ac:dyDescent="0.2">
      <c r="A14" s="5" t="s">
        <v>56</v>
      </c>
      <c r="B14" s="7" t="s">
        <v>187</v>
      </c>
      <c r="C14" s="8" t="s">
        <v>188</v>
      </c>
      <c r="D14" s="8" t="s">
        <v>162</v>
      </c>
      <c r="E14" s="157" t="s">
        <v>448</v>
      </c>
      <c r="F14" s="157" t="s">
        <v>448</v>
      </c>
      <c r="G14" s="157" t="s">
        <v>448</v>
      </c>
      <c r="H14" s="157" t="s">
        <v>448</v>
      </c>
      <c r="I14" s="157" t="s">
        <v>448</v>
      </c>
      <c r="J14" s="121">
        <f t="shared" si="0"/>
        <v>28.098006151389498</v>
      </c>
      <c r="K14" s="157" t="s">
        <v>448</v>
      </c>
      <c r="L14" s="50"/>
      <c r="M14" s="123">
        <v>60.106752935695681</v>
      </c>
      <c r="N14" s="123">
        <v>1.0392789723284281</v>
      </c>
      <c r="O14" s="123">
        <v>19.467730852791277</v>
      </c>
      <c r="P14" s="123">
        <v>7.9178057788732819</v>
      </c>
      <c r="Q14" s="123">
        <v>0.12642775127294278</v>
      </c>
      <c r="R14" s="123">
        <v>3.0214089710991412</v>
      </c>
      <c r="S14" s="123">
        <v>3.7606898895595693</v>
      </c>
      <c r="T14" s="123">
        <v>1.7571314583697133</v>
      </c>
      <c r="U14" s="123">
        <v>2.3142707012674273</v>
      </c>
      <c r="V14" s="123">
        <v>0.16821319449027133</v>
      </c>
      <c r="W14" s="123">
        <v>207.85579446568562</v>
      </c>
      <c r="X14" s="123">
        <v>-0.37626637393413054</v>
      </c>
      <c r="Y14" s="157" t="s">
        <v>448</v>
      </c>
      <c r="Z14" s="50"/>
      <c r="AA14" s="49">
        <v>15598.488031885507</v>
      </c>
      <c r="AB14" s="49">
        <v>2.4997012494459265</v>
      </c>
      <c r="AC14" s="49">
        <v>32.72708821051998</v>
      </c>
      <c r="AD14" s="49">
        <v>364.68406361765398</v>
      </c>
      <c r="AE14" s="49">
        <v>0.25806127257933126</v>
      </c>
      <c r="AF14" s="49">
        <v>0.83121393322513903</v>
      </c>
      <c r="AG14" s="49">
        <v>1805.4023659765505</v>
      </c>
      <c r="AH14" s="49">
        <v>0.34313119484765597</v>
      </c>
      <c r="AI14" s="46">
        <v>-0.95402953359224885</v>
      </c>
      <c r="AJ14" s="46">
        <v>3.6080091023644227E-2</v>
      </c>
      <c r="AK14" s="46">
        <v>-1.8665244298565475</v>
      </c>
      <c r="AL14" s="46">
        <v>0.10328852567819928</v>
      </c>
      <c r="AM14" s="121">
        <v>7.81</v>
      </c>
      <c r="AN14" s="121">
        <f t="shared" si="1"/>
        <v>36.468568536149661</v>
      </c>
      <c r="AO14" s="48"/>
      <c r="AP14" s="49">
        <v>28153.752409743887</v>
      </c>
      <c r="AQ14" s="49">
        <v>950.79530896851043</v>
      </c>
      <c r="AR14" s="49">
        <v>16126.064030133693</v>
      </c>
      <c r="AS14" s="49">
        <v>2874.7538521959045</v>
      </c>
      <c r="AT14" s="49">
        <v>4870.5732288416502</v>
      </c>
      <c r="AU14" s="49">
        <v>272.31688606285047</v>
      </c>
      <c r="AV14" s="49">
        <v>28569.101356705531</v>
      </c>
      <c r="AW14" s="49">
        <v>2114.6444665637709</v>
      </c>
      <c r="AX14" s="46">
        <v>-0.69259228062379385</v>
      </c>
      <c r="AY14" s="46">
        <v>3.8555833913601942E-2</v>
      </c>
      <c r="AZ14" s="46">
        <v>-1.3131094314523528</v>
      </c>
      <c r="BA14" s="46">
        <v>5.3624569256274152E-2</v>
      </c>
      <c r="BB14" s="123">
        <v>4.84</v>
      </c>
      <c r="BC14" s="123">
        <f t="shared" si="2"/>
        <v>0.35763137879501072</v>
      </c>
    </row>
    <row r="15" spans="1:55" x14ac:dyDescent="0.2">
      <c r="A15" s="4" t="s">
        <v>511</v>
      </c>
      <c r="B15" s="7"/>
      <c r="C15" s="8"/>
      <c r="D15" s="8"/>
      <c r="E15" s="48"/>
      <c r="F15" s="48"/>
      <c r="G15" s="48"/>
      <c r="H15" s="48"/>
      <c r="I15" s="123"/>
      <c r="J15" s="50"/>
      <c r="K15" s="50"/>
      <c r="L15" s="50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50"/>
      <c r="Z15" s="50"/>
      <c r="AA15" s="49"/>
      <c r="AB15" s="49"/>
      <c r="AC15" s="49"/>
      <c r="AD15" s="49"/>
      <c r="AE15" s="49"/>
      <c r="AF15" s="49"/>
      <c r="AG15" s="49"/>
      <c r="AH15" s="49"/>
      <c r="AI15" s="46"/>
      <c r="AJ15" s="46"/>
      <c r="AK15" s="46"/>
      <c r="AL15" s="46"/>
      <c r="AM15" s="121"/>
      <c r="AN15" s="121"/>
      <c r="AO15" s="48"/>
      <c r="AP15" s="49"/>
      <c r="AQ15" s="49"/>
      <c r="AR15" s="49"/>
      <c r="AS15" s="49"/>
      <c r="AT15" s="49"/>
      <c r="AU15" s="49"/>
      <c r="AV15" s="49"/>
      <c r="AW15" s="49"/>
      <c r="AX15" s="46"/>
      <c r="AY15" s="46"/>
      <c r="AZ15" s="46"/>
      <c r="BA15" s="46"/>
      <c r="BB15" s="123"/>
      <c r="BC15" s="123"/>
    </row>
    <row r="16" spans="1:55" s="48" customFormat="1" x14ac:dyDescent="0.2">
      <c r="A16" s="5" t="s">
        <v>57</v>
      </c>
      <c r="B16" s="7"/>
      <c r="C16" s="8" t="s">
        <v>58</v>
      </c>
      <c r="D16" s="8" t="s">
        <v>162</v>
      </c>
      <c r="E16" s="46">
        <v>-0.26248463644676368</v>
      </c>
      <c r="F16" s="46">
        <v>6.3986771234121873E-2</v>
      </c>
      <c r="G16" s="46">
        <v>-0.47787581529629142</v>
      </c>
      <c r="H16" s="46">
        <v>7.6646306594938832E-2</v>
      </c>
      <c r="I16" s="121">
        <v>2.41</v>
      </c>
      <c r="J16" s="121">
        <f t="shared" si="0"/>
        <v>26.592064165314454</v>
      </c>
      <c r="K16" s="121">
        <f>I16*(J16/28.0855)*72.64*10^-2</f>
        <v>1.6575352312524063</v>
      </c>
      <c r="M16" s="121">
        <v>56.885268734830873</v>
      </c>
      <c r="N16" s="121">
        <v>1.2291415115299424</v>
      </c>
      <c r="O16" s="121">
        <v>20.175908225845152</v>
      </c>
      <c r="P16" s="121">
        <v>8.5290429275675272</v>
      </c>
      <c r="Q16" s="121">
        <v>0.5051471821775495</v>
      </c>
      <c r="R16" s="121">
        <v>3.3276757995078934</v>
      </c>
      <c r="S16" s="121">
        <v>4.9765241686334249</v>
      </c>
      <c r="T16" s="121">
        <v>1.6788274303823605</v>
      </c>
      <c r="U16" s="121">
        <v>1.6638378997539467</v>
      </c>
      <c r="V16" s="121">
        <v>0.69401526809556513</v>
      </c>
      <c r="W16" s="121">
        <v>194.86389816938112</v>
      </c>
      <c r="X16" s="187"/>
      <c r="AA16" s="49">
        <v>5605.8787543150511</v>
      </c>
      <c r="AB16" s="49">
        <v>650.87276677011687</v>
      </c>
      <c r="AC16" s="49">
        <v>380.02880435082039</v>
      </c>
      <c r="AD16" s="49">
        <v>139.48439393951924</v>
      </c>
      <c r="AE16" s="49">
        <v>12.354869018541915</v>
      </c>
      <c r="AF16" s="49">
        <v>64.188148279825896</v>
      </c>
      <c r="AG16" s="49">
        <v>939.13632200240477</v>
      </c>
      <c r="AH16" s="49">
        <v>19.554490735136071</v>
      </c>
      <c r="AI16" s="46">
        <v>-0.71563588166878578</v>
      </c>
      <c r="AJ16" s="46">
        <v>0.11954389391831284</v>
      </c>
      <c r="AK16" s="46">
        <v>-1.375147060265508</v>
      </c>
      <c r="AL16" s="46">
        <v>0.19436907392028438</v>
      </c>
      <c r="AM16" s="121">
        <v>7.32</v>
      </c>
      <c r="AN16" s="121">
        <f t="shared" si="1"/>
        <v>17.780067044897343</v>
      </c>
      <c r="AP16" s="49">
        <v>7869.6971789946829</v>
      </c>
      <c r="AQ16" s="49">
        <v>1963.1268495225272</v>
      </c>
      <c r="AR16" s="49">
        <v>3353.7834745497676</v>
      </c>
      <c r="AS16" s="49">
        <v>242.20906108754696</v>
      </c>
      <c r="AT16" s="49">
        <v>742.10756819839878</v>
      </c>
      <c r="AU16" s="49">
        <v>869.45971021928051</v>
      </c>
      <c r="AV16" s="49">
        <v>7366.4580755120542</v>
      </c>
      <c r="AW16" s="49">
        <v>382.43003791941169</v>
      </c>
      <c r="AX16" s="46">
        <v>-0.78172261743119087</v>
      </c>
      <c r="AY16" s="46">
        <v>7.4938391228859078E-2</v>
      </c>
      <c r="AZ16" s="46">
        <v>-1.4980282124958055</v>
      </c>
      <c r="BA16" s="46">
        <v>0.1161414001294547</v>
      </c>
      <c r="BB16" s="123">
        <v>4.49</v>
      </c>
      <c r="BC16" s="123">
        <f t="shared" si="2"/>
        <v>8.5545809067929302E-2</v>
      </c>
    </row>
    <row r="17" spans="1:55" s="48" customFormat="1" x14ac:dyDescent="0.2">
      <c r="A17" s="119" t="s">
        <v>468</v>
      </c>
      <c r="B17" s="7"/>
      <c r="C17" s="8"/>
      <c r="D17" s="8"/>
      <c r="E17" s="118">
        <v>-0.25744047061089975</v>
      </c>
      <c r="F17" s="118">
        <v>1.6403903706096228E-2</v>
      </c>
      <c r="G17" s="118">
        <v>-0.53221855751894864</v>
      </c>
      <c r="H17" s="118">
        <v>2.1655593446009203E-2</v>
      </c>
      <c r="I17" s="157" t="s">
        <v>448</v>
      </c>
      <c r="J17" s="157" t="s">
        <v>448</v>
      </c>
      <c r="K17" s="157" t="s">
        <v>448</v>
      </c>
      <c r="M17" s="157" t="s">
        <v>448</v>
      </c>
      <c r="N17" s="157" t="s">
        <v>448</v>
      </c>
      <c r="O17" s="157" t="s">
        <v>448</v>
      </c>
      <c r="P17" s="157" t="s">
        <v>448</v>
      </c>
      <c r="Q17" s="157" t="s">
        <v>448</v>
      </c>
      <c r="R17" s="157" t="s">
        <v>448</v>
      </c>
      <c r="S17" s="157" t="s">
        <v>448</v>
      </c>
      <c r="T17" s="157" t="s">
        <v>448</v>
      </c>
      <c r="U17" s="157" t="s">
        <v>448</v>
      </c>
      <c r="V17" s="157" t="s">
        <v>448</v>
      </c>
      <c r="W17" s="157" t="s">
        <v>448</v>
      </c>
      <c r="X17" s="186"/>
      <c r="Y17" s="184" t="s">
        <v>448</v>
      </c>
      <c r="AA17" s="184" t="s">
        <v>448</v>
      </c>
      <c r="AB17" s="184" t="s">
        <v>448</v>
      </c>
      <c r="AC17" s="184" t="s">
        <v>448</v>
      </c>
      <c r="AD17" s="184" t="s">
        <v>448</v>
      </c>
      <c r="AE17" s="184" t="s">
        <v>448</v>
      </c>
      <c r="AF17" s="184" t="s">
        <v>448</v>
      </c>
      <c r="AG17" s="184" t="s">
        <v>448</v>
      </c>
      <c r="AH17" s="184" t="s">
        <v>448</v>
      </c>
      <c r="AI17" s="184" t="s">
        <v>448</v>
      </c>
      <c r="AJ17" s="184" t="s">
        <v>448</v>
      </c>
      <c r="AK17" s="184" t="s">
        <v>448</v>
      </c>
      <c r="AL17" s="184" t="s">
        <v>448</v>
      </c>
      <c r="AM17" s="184" t="s">
        <v>448</v>
      </c>
      <c r="AN17" s="184" t="s">
        <v>448</v>
      </c>
      <c r="AP17" s="184" t="s">
        <v>448</v>
      </c>
      <c r="AQ17" s="184" t="s">
        <v>448</v>
      </c>
      <c r="AR17" s="184" t="s">
        <v>448</v>
      </c>
      <c r="AS17" s="184" t="s">
        <v>448</v>
      </c>
      <c r="AT17" s="184" t="s">
        <v>448</v>
      </c>
      <c r="AU17" s="184" t="s">
        <v>448</v>
      </c>
      <c r="AV17" s="184" t="s">
        <v>448</v>
      </c>
      <c r="AW17" s="184" t="s">
        <v>448</v>
      </c>
      <c r="AX17" s="184" t="s">
        <v>448</v>
      </c>
      <c r="AY17" s="184" t="s">
        <v>448</v>
      </c>
      <c r="AZ17" s="184" t="s">
        <v>448</v>
      </c>
      <c r="BA17" s="184" t="s">
        <v>448</v>
      </c>
      <c r="BB17" s="184" t="s">
        <v>448</v>
      </c>
      <c r="BC17" s="184" t="s">
        <v>448</v>
      </c>
    </row>
    <row r="18" spans="1:55" s="48" customFormat="1" x14ac:dyDescent="0.2">
      <c r="A18" s="5" t="s">
        <v>59</v>
      </c>
      <c r="B18" s="7"/>
      <c r="C18" s="8" t="s">
        <v>60</v>
      </c>
      <c r="D18" s="8" t="s">
        <v>162</v>
      </c>
      <c r="E18" s="46">
        <v>-0.28286457610976479</v>
      </c>
      <c r="F18" s="46">
        <v>9.2698172605523738E-2</v>
      </c>
      <c r="G18" s="46">
        <v>-0.47678259081890273</v>
      </c>
      <c r="H18" s="46">
        <v>5.3448934952279252E-2</v>
      </c>
      <c r="I18" s="121">
        <v>2.48</v>
      </c>
      <c r="J18" s="121">
        <f t="shared" si="0"/>
        <v>26.596272959014382</v>
      </c>
      <c r="K18" s="121">
        <f>I18*(J18/28.0855)*72.64*10^-2</f>
        <v>1.7059493703164108</v>
      </c>
      <c r="M18" s="121">
        <v>56.894272111145753</v>
      </c>
      <c r="N18" s="121">
        <v>1.2877632961805043</v>
      </c>
      <c r="O18" s="121">
        <v>20.713712540866219</v>
      </c>
      <c r="P18" s="121">
        <v>9.3759205443788733</v>
      </c>
      <c r="Q18" s="121">
        <v>0.25093704619992113</v>
      </c>
      <c r="R18" s="121">
        <v>3.4560874999352773</v>
      </c>
      <c r="S18" s="121">
        <v>4.2088986385350404</v>
      </c>
      <c r="T18" s="121">
        <v>1.5626534240631453</v>
      </c>
      <c r="U18" s="121">
        <v>1.5512471946904216</v>
      </c>
      <c r="V18" s="121">
        <v>0.36728058580170281</v>
      </c>
      <c r="W18" s="157">
        <v>188.20278464994084</v>
      </c>
      <c r="X18" s="187"/>
      <c r="AA18" s="49">
        <v>7164.061928099658</v>
      </c>
      <c r="AB18" s="49">
        <v>60.732897472997379</v>
      </c>
      <c r="AC18" s="49">
        <v>64.670406289060267</v>
      </c>
      <c r="AD18" s="49">
        <v>94.447371693716647</v>
      </c>
      <c r="AE18" s="49">
        <v>1.0028336910425699</v>
      </c>
      <c r="AF18" s="49">
        <v>9.7080854081933357</v>
      </c>
      <c r="AG18" s="49">
        <v>1527.7661621665909</v>
      </c>
      <c r="AH18" s="49">
        <v>2.3660707777769279</v>
      </c>
      <c r="AI18" s="46">
        <v>-1.2454021790502534</v>
      </c>
      <c r="AJ18" s="46">
        <v>7.0817258078157863E-2</v>
      </c>
      <c r="AK18" s="46">
        <v>-2.4100147380776149</v>
      </c>
      <c r="AL18" s="46">
        <v>6.129669586891321E-2</v>
      </c>
      <c r="AM18" s="121">
        <v>8.36</v>
      </c>
      <c r="AN18" s="121">
        <f t="shared" si="1"/>
        <v>33.033671054649922</v>
      </c>
      <c r="AP18" s="49">
        <v>9925.3289536818611</v>
      </c>
      <c r="AQ18" s="49">
        <v>1055.0768343964257</v>
      </c>
      <c r="AR18" s="49">
        <v>4592.1792292417149</v>
      </c>
      <c r="AS18" s="49">
        <v>308.66250684405401</v>
      </c>
      <c r="AT18" s="49">
        <v>936.00159682938363</v>
      </c>
      <c r="AU18" s="49">
        <v>368.52634406234267</v>
      </c>
      <c r="AV18" s="49">
        <v>9842.2657091767232</v>
      </c>
      <c r="AW18" s="49">
        <v>519.77859988744967</v>
      </c>
      <c r="AX18" s="46">
        <v>-0.88348468726451301</v>
      </c>
      <c r="AY18" s="46">
        <v>0.10940720186533863</v>
      </c>
      <c r="AZ18" s="46">
        <v>-1.7209075542450549</v>
      </c>
      <c r="BA18" s="46">
        <v>0.19682553467770417</v>
      </c>
      <c r="BB18" s="123">
        <v>4.5199999999999996</v>
      </c>
      <c r="BC18" s="123">
        <f t="shared" si="2"/>
        <v>0.11506074873646467</v>
      </c>
    </row>
    <row r="19" spans="1:55" s="48" customFormat="1" x14ac:dyDescent="0.2">
      <c r="A19" s="119" t="s">
        <v>467</v>
      </c>
      <c r="B19" s="7"/>
      <c r="C19" s="8"/>
      <c r="D19" s="8"/>
      <c r="E19" s="118">
        <v>-0.27153993124362508</v>
      </c>
      <c r="F19" s="118">
        <v>4.7550253782319633E-2</v>
      </c>
      <c r="G19" s="118">
        <v>-0.58878249982038022</v>
      </c>
      <c r="H19" s="118">
        <v>0.12740530224288013</v>
      </c>
      <c r="I19" s="157" t="s">
        <v>448</v>
      </c>
      <c r="J19" s="157" t="s">
        <v>448</v>
      </c>
      <c r="K19" s="157" t="s">
        <v>448</v>
      </c>
      <c r="M19" s="157" t="s">
        <v>448</v>
      </c>
      <c r="N19" s="157" t="s">
        <v>448</v>
      </c>
      <c r="O19" s="157" t="s">
        <v>448</v>
      </c>
      <c r="P19" s="157" t="s">
        <v>448</v>
      </c>
      <c r="Q19" s="157" t="s">
        <v>448</v>
      </c>
      <c r="R19" s="157" t="s">
        <v>448</v>
      </c>
      <c r="S19" s="157" t="s">
        <v>448</v>
      </c>
      <c r="T19" s="157" t="s">
        <v>448</v>
      </c>
      <c r="U19" s="157" t="s">
        <v>448</v>
      </c>
      <c r="V19" s="157" t="s">
        <v>448</v>
      </c>
      <c r="W19" s="157" t="s">
        <v>448</v>
      </c>
      <c r="X19" s="186"/>
      <c r="Y19" s="157" t="s">
        <v>448</v>
      </c>
      <c r="AA19" s="49"/>
      <c r="AB19" s="184" t="s">
        <v>448</v>
      </c>
      <c r="AC19" s="184" t="s">
        <v>448</v>
      </c>
      <c r="AD19" s="184" t="s">
        <v>448</v>
      </c>
      <c r="AE19" s="184" t="s">
        <v>448</v>
      </c>
      <c r="AF19" s="184" t="s">
        <v>448</v>
      </c>
      <c r="AG19" s="184" t="s">
        <v>448</v>
      </c>
      <c r="AH19" s="184" t="s">
        <v>448</v>
      </c>
      <c r="AI19" s="184" t="s">
        <v>448</v>
      </c>
      <c r="AJ19" s="184" t="s">
        <v>448</v>
      </c>
      <c r="AK19" s="184" t="s">
        <v>448</v>
      </c>
      <c r="AL19" s="184" t="s">
        <v>448</v>
      </c>
      <c r="AM19" s="184" t="s">
        <v>448</v>
      </c>
      <c r="AN19" s="184" t="s">
        <v>448</v>
      </c>
      <c r="AP19" s="184" t="s">
        <v>448</v>
      </c>
      <c r="AQ19" s="184" t="s">
        <v>448</v>
      </c>
      <c r="AR19" s="184" t="s">
        <v>448</v>
      </c>
      <c r="AS19" s="184" t="s">
        <v>448</v>
      </c>
      <c r="AT19" s="184" t="s">
        <v>448</v>
      </c>
      <c r="AU19" s="184" t="s">
        <v>448</v>
      </c>
      <c r="AV19" s="184" t="s">
        <v>448</v>
      </c>
      <c r="AW19" s="184" t="s">
        <v>448</v>
      </c>
      <c r="AX19" s="184" t="s">
        <v>448</v>
      </c>
      <c r="AY19" s="184" t="s">
        <v>448</v>
      </c>
      <c r="AZ19" s="184" t="s">
        <v>448</v>
      </c>
      <c r="BA19" s="184" t="s">
        <v>448</v>
      </c>
      <c r="BB19" s="184" t="s">
        <v>448</v>
      </c>
      <c r="BC19" s="184" t="s">
        <v>448</v>
      </c>
    </row>
    <row r="20" spans="1:55" s="48" customFormat="1" x14ac:dyDescent="0.2">
      <c r="A20" s="5" t="s">
        <v>61</v>
      </c>
      <c r="B20" s="7"/>
      <c r="C20" s="8" t="s">
        <v>62</v>
      </c>
      <c r="D20" s="8" t="s">
        <v>162</v>
      </c>
      <c r="E20" s="46">
        <v>-0.26861473858282486</v>
      </c>
      <c r="F20" s="46">
        <v>2.0367981320385205E-2</v>
      </c>
      <c r="G20" s="46">
        <v>-0.52491357481746859</v>
      </c>
      <c r="H20" s="46">
        <v>7.7970810885792136E-2</v>
      </c>
      <c r="I20" s="123">
        <v>2.4</v>
      </c>
      <c r="J20" s="121">
        <f t="shared" si="0"/>
        <v>26.875899104344505</v>
      </c>
      <c r="K20" s="121">
        <f>I20*(J20/28.0855)*72.64*10^-2</f>
        <v>1.6682760663883511</v>
      </c>
      <c r="M20" s="121">
        <v>57.492443367182986</v>
      </c>
      <c r="N20" s="121">
        <v>1.2796918471874894</v>
      </c>
      <c r="O20" s="121">
        <v>20.534590106031807</v>
      </c>
      <c r="P20" s="121">
        <v>9.4571542195251155</v>
      </c>
      <c r="Q20" s="121">
        <v>0.20611746375888071</v>
      </c>
      <c r="R20" s="121">
        <v>3.4940767920623093</v>
      </c>
      <c r="S20" s="121">
        <v>4.0892823023820721</v>
      </c>
      <c r="T20" s="121">
        <v>1.4769914515342255</v>
      </c>
      <c r="U20" s="121">
        <v>1.4329021544735023</v>
      </c>
      <c r="V20" s="121">
        <v>0.22705987986272419</v>
      </c>
      <c r="W20" s="121">
        <v>181.86835037548298</v>
      </c>
      <c r="X20" s="186"/>
      <c r="Y20" s="157" t="s">
        <v>448</v>
      </c>
      <c r="AA20" s="49">
        <v>8524.1231134454811</v>
      </c>
      <c r="AB20" s="49">
        <v>3.3305564906347751</v>
      </c>
      <c r="AC20" s="49">
        <v>21.992093100794722</v>
      </c>
      <c r="AD20" s="49">
        <v>143.42159793508111</v>
      </c>
      <c r="AE20" s="49">
        <v>0.71063981724555392</v>
      </c>
      <c r="AF20" s="49">
        <v>1.8026370493712163</v>
      </c>
      <c r="AG20" s="49">
        <v>1770.6427695162481</v>
      </c>
      <c r="AH20" s="49">
        <v>0.33208779024502322</v>
      </c>
      <c r="AI20" s="46">
        <v>-1.3028028274832959</v>
      </c>
      <c r="AJ20" s="46">
        <v>7.9975077974010586E-2</v>
      </c>
      <c r="AK20" s="46">
        <v>-2.6180133252207138</v>
      </c>
      <c r="AL20" s="46">
        <v>0.3150821623381147</v>
      </c>
      <c r="AM20" s="121">
        <v>4.32</v>
      </c>
      <c r="AN20" s="121">
        <f t="shared" si="1"/>
        <v>19.783738945701252</v>
      </c>
      <c r="AP20" s="49">
        <v>19301.512230639273</v>
      </c>
      <c r="AQ20" s="49">
        <v>902.61201003265001</v>
      </c>
      <c r="AR20" s="49">
        <v>9339.3359868496173</v>
      </c>
      <c r="AS20" s="49">
        <v>1046.7902234890103</v>
      </c>
      <c r="AT20" s="49">
        <v>2295.5829065095359</v>
      </c>
      <c r="AU20" s="49">
        <v>359.98897358671104</v>
      </c>
      <c r="AV20" s="49">
        <v>20424.472898436608</v>
      </c>
      <c r="AW20" s="49">
        <v>1134.7614489590774</v>
      </c>
      <c r="AX20" s="46">
        <v>-0.92171189568799328</v>
      </c>
      <c r="AY20" s="46">
        <v>2.6478743063240894E-2</v>
      </c>
      <c r="AZ20" s="46">
        <v>-1.7570990650432663</v>
      </c>
      <c r="BA20" s="46">
        <v>7.4828594713560265E-2</v>
      </c>
      <c r="BB20" s="123">
        <v>4.32</v>
      </c>
      <c r="BC20" s="123">
        <f t="shared" si="2"/>
        <v>0.22820664161219564</v>
      </c>
    </row>
    <row r="21" spans="1:55" s="48" customFormat="1" x14ac:dyDescent="0.2">
      <c r="A21" s="5" t="s">
        <v>63</v>
      </c>
      <c r="B21" s="7"/>
      <c r="C21" s="8" t="s">
        <v>64</v>
      </c>
      <c r="D21" s="8" t="s">
        <v>162</v>
      </c>
      <c r="E21" s="46">
        <v>-0.14101743289465785</v>
      </c>
      <c r="F21" s="46">
        <v>9.4537050341432279E-3</v>
      </c>
      <c r="G21" s="46">
        <v>-0.21950991746000348</v>
      </c>
      <c r="H21" s="46">
        <v>8.1706643158771519E-2</v>
      </c>
      <c r="I21" s="157" t="s">
        <v>448</v>
      </c>
      <c r="J21" s="157" t="s">
        <v>448</v>
      </c>
      <c r="K21" s="157" t="s">
        <v>448</v>
      </c>
      <c r="M21" s="121">
        <v>65.238764313601337</v>
      </c>
      <c r="N21" s="121">
        <v>0.70528393852541971</v>
      </c>
      <c r="O21" s="121">
        <v>18.064886334503367</v>
      </c>
      <c r="P21" s="121">
        <v>4.9850751109410352</v>
      </c>
      <c r="Q21" s="121">
        <v>0.36546531359953571</v>
      </c>
      <c r="R21" s="121">
        <v>1.6670347637873557</v>
      </c>
      <c r="S21" s="121">
        <v>2.885252475785808</v>
      </c>
      <c r="T21" s="121">
        <v>1.8433557484187104</v>
      </c>
      <c r="U21" s="121">
        <v>3.2058360842064535</v>
      </c>
      <c r="V21" s="121">
        <v>0.74535688957800039</v>
      </c>
      <c r="W21" s="157">
        <v>179.5268207155614</v>
      </c>
      <c r="X21" s="186"/>
      <c r="Y21" s="157" t="s">
        <v>448</v>
      </c>
      <c r="AA21" s="49">
        <v>10374.708497303753</v>
      </c>
      <c r="AB21" s="49">
        <v>132.02841469061798</v>
      </c>
      <c r="AC21" s="49">
        <v>307.78817470622243</v>
      </c>
      <c r="AD21" s="49">
        <v>386.27573402955153</v>
      </c>
      <c r="AE21" s="49">
        <v>4.8900475717350194</v>
      </c>
      <c r="AF21" s="49">
        <v>21.228127790763349</v>
      </c>
      <c r="AG21" s="49">
        <v>1904.2870700321473</v>
      </c>
      <c r="AH21" s="49">
        <v>16.494481388429477</v>
      </c>
      <c r="AI21" s="46">
        <v>-0.59544340470976675</v>
      </c>
      <c r="AJ21" s="46">
        <v>2.7188650410404809E-2</v>
      </c>
      <c r="AK21" s="46">
        <v>-1.1628677557130318</v>
      </c>
      <c r="AL21" s="46">
        <v>6.3223690958512102E-2</v>
      </c>
      <c r="AM21" s="121">
        <v>4</v>
      </c>
      <c r="AN21" s="121">
        <f t="shared" si="1"/>
        <v>19.700900858754192</v>
      </c>
      <c r="AP21" s="49">
        <v>17821.676845021306</v>
      </c>
      <c r="AQ21" s="49">
        <v>2249.4767911372483</v>
      </c>
      <c r="AR21" s="49">
        <v>12442.90569091253</v>
      </c>
      <c r="AS21" s="49">
        <v>2486.5626018804815</v>
      </c>
      <c r="AT21" s="49">
        <v>3586.3290571050215</v>
      </c>
      <c r="AU21" s="49">
        <v>1045.0596629274755</v>
      </c>
      <c r="AV21" s="49">
        <v>25290.800252580477</v>
      </c>
      <c r="AW21" s="49">
        <v>1477.944749453419</v>
      </c>
      <c r="AX21" s="46">
        <v>-0.51056818769812384</v>
      </c>
      <c r="AY21" s="46">
        <v>4.4476818907648444E-2</v>
      </c>
      <c r="AZ21" s="46">
        <v>-0.97362066068185094</v>
      </c>
      <c r="BA21" s="46">
        <v>7.8327947873884224E-2</v>
      </c>
      <c r="BB21" s="123">
        <v>4</v>
      </c>
      <c r="BC21" s="123">
        <f t="shared" si="2"/>
        <v>0.26164728850794122</v>
      </c>
    </row>
    <row r="22" spans="1:55" s="48" customFormat="1" x14ac:dyDescent="0.2">
      <c r="A22" s="5" t="s">
        <v>65</v>
      </c>
      <c r="B22" s="7"/>
      <c r="C22" s="8" t="s">
        <v>66</v>
      </c>
      <c r="D22" s="8" t="s">
        <v>162</v>
      </c>
      <c r="E22" s="46">
        <v>-0.12878741772154312</v>
      </c>
      <c r="F22" s="46">
        <v>0.10922957664751635</v>
      </c>
      <c r="G22" s="46">
        <v>-0.27263292695972607</v>
      </c>
      <c r="H22" s="46">
        <v>7.4890552622122866E-2</v>
      </c>
      <c r="I22" s="157" t="s">
        <v>448</v>
      </c>
      <c r="J22" s="157" t="s">
        <v>448</v>
      </c>
      <c r="K22" s="157" t="s">
        <v>448</v>
      </c>
      <c r="M22" s="121">
        <v>65.666189512138146</v>
      </c>
      <c r="N22" s="121">
        <v>0.72998914007660243</v>
      </c>
      <c r="O22" s="121">
        <v>18.11292394043144</v>
      </c>
      <c r="P22" s="121">
        <v>5.4940711891822245</v>
      </c>
      <c r="Q22" s="121">
        <v>0.21122624293071104</v>
      </c>
      <c r="R22" s="121">
        <v>1.7620427519090403</v>
      </c>
      <c r="S22" s="121">
        <v>2.451537741786491</v>
      </c>
      <c r="T22" s="121">
        <v>1.8495976712585578</v>
      </c>
      <c r="U22" s="121">
        <v>3.0753665421518033</v>
      </c>
      <c r="V22" s="121">
        <v>0.45747445360122907</v>
      </c>
      <c r="W22" s="121">
        <v>167.44878325595226</v>
      </c>
      <c r="X22" s="186"/>
      <c r="Y22" s="157" t="s">
        <v>448</v>
      </c>
      <c r="AA22" s="49">
        <v>10211.492828222863</v>
      </c>
      <c r="AB22" s="49">
        <v>16.15620713071986</v>
      </c>
      <c r="AC22" s="49">
        <v>30.42504255670525</v>
      </c>
      <c r="AD22" s="49">
        <v>257.08839719192184</v>
      </c>
      <c r="AE22" s="49">
        <v>1.3892887776002905</v>
      </c>
      <c r="AF22" s="49">
        <v>2.8729052469293284</v>
      </c>
      <c r="AG22" s="49">
        <v>1893.4742277838097</v>
      </c>
      <c r="AH22" s="49">
        <v>0.57653787947118273</v>
      </c>
      <c r="AI22" s="46">
        <v>-0.77677511005055933</v>
      </c>
      <c r="AJ22" s="46">
        <v>1.7578195115348867E-2</v>
      </c>
      <c r="AK22" s="46">
        <v>-1.5171813717592686</v>
      </c>
      <c r="AL22" s="46">
        <v>0.10076903911145851</v>
      </c>
      <c r="AM22" s="121">
        <v>3.95</v>
      </c>
      <c r="AN22" s="121">
        <f t="shared" si="1"/>
        <v>19.344173086808244</v>
      </c>
      <c r="AP22" s="49">
        <v>15299.390309105069</v>
      </c>
      <c r="AQ22" s="49">
        <v>850.49845459034714</v>
      </c>
      <c r="AR22" s="49">
        <v>8451.1891014623016</v>
      </c>
      <c r="AS22" s="49">
        <v>1601.3482406878866</v>
      </c>
      <c r="AT22" s="49">
        <v>2177.9784279228593</v>
      </c>
      <c r="AU22" s="49">
        <v>622.73192217933206</v>
      </c>
      <c r="AV22" s="49">
        <v>20157.550532195768</v>
      </c>
      <c r="AW22" s="49">
        <v>964.01012784319482</v>
      </c>
      <c r="AX22" s="46">
        <v>-0.53794200152057492</v>
      </c>
      <c r="AY22" s="46">
        <v>3.8107089700469797E-2</v>
      </c>
      <c r="AZ22" s="46">
        <v>-1.046979290532235</v>
      </c>
      <c r="BA22" s="46">
        <v>6.9737203493645136E-2</v>
      </c>
      <c r="BB22" s="123">
        <v>3.95</v>
      </c>
      <c r="BC22" s="123">
        <f t="shared" si="2"/>
        <v>0.20593422438987616</v>
      </c>
    </row>
    <row r="23" spans="1:55" s="48" customFormat="1" x14ac:dyDescent="0.2">
      <c r="A23" s="5" t="s">
        <v>67</v>
      </c>
      <c r="B23" s="7"/>
      <c r="C23" s="8" t="s">
        <v>68</v>
      </c>
      <c r="D23" s="8" t="s">
        <v>162</v>
      </c>
      <c r="E23" s="157" t="s">
        <v>448</v>
      </c>
      <c r="F23" s="157" t="s">
        <v>448</v>
      </c>
      <c r="G23" s="157" t="s">
        <v>448</v>
      </c>
      <c r="H23" s="157" t="s">
        <v>448</v>
      </c>
      <c r="I23" s="157" t="s">
        <v>448</v>
      </c>
      <c r="J23" s="157" t="s">
        <v>448</v>
      </c>
      <c r="K23" s="157" t="s">
        <v>448</v>
      </c>
      <c r="M23" s="123">
        <v>66.02081948070213</v>
      </c>
      <c r="N23" s="123">
        <v>0.7544925445271532</v>
      </c>
      <c r="O23" s="123">
        <v>17.996770217942053</v>
      </c>
      <c r="P23" s="123">
        <v>5.4545564907374287</v>
      </c>
      <c r="Q23" s="123">
        <v>0.1371804626413006</v>
      </c>
      <c r="R23" s="123">
        <v>1.8181854969124762</v>
      </c>
      <c r="S23" s="123">
        <v>2.4823131335092485</v>
      </c>
      <c r="T23" s="123">
        <v>1.6439880840346341</v>
      </c>
      <c r="U23" s="123">
        <v>3.0593420636671005</v>
      </c>
      <c r="V23" s="123">
        <v>0.38105684067027945</v>
      </c>
      <c r="W23" s="121">
        <v>144.80159945470618</v>
      </c>
      <c r="X23" s="186"/>
      <c r="Y23" s="157" t="s">
        <v>448</v>
      </c>
      <c r="AA23" s="49">
        <v>11785.852438084305</v>
      </c>
      <c r="AB23" s="49">
        <v>3.9218489743415441</v>
      </c>
      <c r="AC23" s="49">
        <v>22.779971559786972</v>
      </c>
      <c r="AD23" s="49">
        <v>283.91608196014357</v>
      </c>
      <c r="AE23" s="49">
        <v>1.096489263414522</v>
      </c>
      <c r="AF23" s="49">
        <v>2.2001514587148883</v>
      </c>
      <c r="AG23" s="49">
        <v>2253.2085373173454</v>
      </c>
      <c r="AH23" s="49">
        <v>0.62036167661359076</v>
      </c>
      <c r="AI23" s="46">
        <v>-0.93800445595755289</v>
      </c>
      <c r="AJ23" s="46">
        <v>5.928982197741859E-2</v>
      </c>
      <c r="AK23" s="46">
        <v>-1.8216967581451862</v>
      </c>
      <c r="AL23" s="46">
        <v>9.7030046748155643E-2</v>
      </c>
      <c r="AM23" s="121">
        <v>4.1100000000000003</v>
      </c>
      <c r="AN23" s="121">
        <f t="shared" si="1"/>
        <v>23.951729899752841</v>
      </c>
      <c r="AP23" s="49">
        <v>21107.449012288358</v>
      </c>
      <c r="AQ23" s="49">
        <v>991.98834363211574</v>
      </c>
      <c r="AR23" s="49">
        <v>11438.89704882417</v>
      </c>
      <c r="AS23" s="49">
        <v>2031.6361620495811</v>
      </c>
      <c r="AT23" s="49">
        <v>3155.0008950515366</v>
      </c>
      <c r="AU23" s="49">
        <v>416.86512936729036</v>
      </c>
      <c r="AV23" s="49">
        <v>26221.11248484403</v>
      </c>
      <c r="AW23" s="49">
        <v>1336.740427029735</v>
      </c>
      <c r="AX23" s="46">
        <v>-0.606163931254039</v>
      </c>
      <c r="AY23" s="46">
        <v>4.8592776077861201E-2</v>
      </c>
      <c r="AZ23" s="46">
        <v>-1.2105654506796848</v>
      </c>
      <c r="BA23" s="46">
        <v>0.10043425033646633</v>
      </c>
      <c r="BB23" s="123">
        <v>4.1100000000000003</v>
      </c>
      <c r="BC23" s="123">
        <f t="shared" si="2"/>
        <v>0.27873185881665558</v>
      </c>
    </row>
    <row r="24" spans="1:55" s="48" customFormat="1" x14ac:dyDescent="0.2">
      <c r="A24" s="4" t="s">
        <v>213</v>
      </c>
      <c r="B24" s="7"/>
      <c r="C24" s="8"/>
      <c r="D24" s="8"/>
      <c r="I24" s="123"/>
      <c r="J24" s="121"/>
      <c r="K24" s="121"/>
      <c r="L24" s="121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AA24" s="49"/>
      <c r="AB24" s="49"/>
      <c r="AC24" s="49"/>
      <c r="AD24" s="49"/>
      <c r="AE24" s="49"/>
      <c r="AF24" s="49"/>
      <c r="AG24" s="49"/>
      <c r="AH24" s="49"/>
      <c r="AI24" s="46"/>
      <c r="AJ24" s="46"/>
      <c r="AK24" s="46"/>
      <c r="AL24" s="46"/>
      <c r="AM24" s="121"/>
      <c r="AN24" s="121"/>
      <c r="AP24" s="49"/>
      <c r="AQ24" s="49"/>
      <c r="AR24" s="49"/>
      <c r="AS24" s="49"/>
      <c r="AT24" s="49"/>
      <c r="AU24" s="49"/>
      <c r="AV24" s="49"/>
      <c r="AW24" s="49"/>
      <c r="AX24" s="46"/>
      <c r="AY24" s="46"/>
      <c r="AZ24" s="46"/>
      <c r="BA24" s="46"/>
      <c r="BB24" s="123"/>
      <c r="BC24" s="123"/>
    </row>
    <row r="25" spans="1:55" x14ac:dyDescent="0.2">
      <c r="A25" s="5" t="s">
        <v>80</v>
      </c>
      <c r="B25" s="7"/>
      <c r="C25" s="8" t="s">
        <v>81</v>
      </c>
      <c r="D25" s="8"/>
      <c r="E25" s="157" t="s">
        <v>448</v>
      </c>
      <c r="F25" s="157" t="s">
        <v>448</v>
      </c>
      <c r="G25" s="157" t="s">
        <v>448</v>
      </c>
      <c r="H25" s="157" t="s">
        <v>448</v>
      </c>
      <c r="I25" s="157" t="s">
        <v>448</v>
      </c>
      <c r="J25" s="157" t="s">
        <v>448</v>
      </c>
      <c r="K25" s="157" t="s">
        <v>448</v>
      </c>
      <c r="L25" s="121"/>
      <c r="M25" s="123">
        <v>75.726646276543363</v>
      </c>
      <c r="N25" s="123">
        <v>0.4699076930690671</v>
      </c>
      <c r="O25" s="123">
        <v>11.533169249456018</v>
      </c>
      <c r="P25" s="123">
        <v>3.4221538516986412</v>
      </c>
      <c r="Q25" s="123">
        <v>6.4356923181198317E-2</v>
      </c>
      <c r="R25" s="123">
        <v>1.4097230792072013</v>
      </c>
      <c r="S25" s="123">
        <v>3.2587076975876612</v>
      </c>
      <c r="T25" s="123">
        <v>1.8285538491165874</v>
      </c>
      <c r="U25" s="123">
        <v>2.0532923110191841</v>
      </c>
      <c r="V25" s="123">
        <v>8.9895384761038921E-2</v>
      </c>
      <c r="W25" s="123">
        <v>93.981538613813427</v>
      </c>
      <c r="X25" s="157" t="s">
        <v>448</v>
      </c>
      <c r="Y25" s="157" t="s">
        <v>448</v>
      </c>
      <c r="Z25" s="48"/>
      <c r="AA25" s="49">
        <v>1639.9918726760707</v>
      </c>
      <c r="AB25" s="49">
        <v>3.4164448306679915</v>
      </c>
      <c r="AC25" s="49">
        <v>34.2718494772421</v>
      </c>
      <c r="AD25" s="49">
        <v>111.30839795706774</v>
      </c>
      <c r="AE25" s="49">
        <v>0.28413727401894562</v>
      </c>
      <c r="AF25" s="49">
        <v>0.44455927561815894</v>
      </c>
      <c r="AG25" s="49">
        <v>1464.0592225610012</v>
      </c>
      <c r="AH25" s="49">
        <v>0.32061741845040509</v>
      </c>
      <c r="AI25" s="46">
        <v>-0.32219173880267959</v>
      </c>
      <c r="AJ25" s="46">
        <v>7.3556101655140524E-2</v>
      </c>
      <c r="AK25" s="46">
        <v>-0.64440670420622403</v>
      </c>
      <c r="AL25" s="46">
        <v>0.13442941760323418</v>
      </c>
      <c r="AM25" s="176" t="s">
        <v>448</v>
      </c>
      <c r="AN25" s="176" t="s">
        <v>448</v>
      </c>
      <c r="AO25" s="48"/>
      <c r="AP25" s="49">
        <v>4706.6303611218118</v>
      </c>
      <c r="AQ25" s="49">
        <v>993.13763920296253</v>
      </c>
      <c r="AR25" s="49">
        <v>4897.9233546236301</v>
      </c>
      <c r="AS25" s="49">
        <v>637.18995737209264</v>
      </c>
      <c r="AT25" s="49">
        <v>1650.7298409768719</v>
      </c>
      <c r="AU25" s="49">
        <v>94.218991705459928</v>
      </c>
      <c r="AV25" s="49">
        <v>8137.8251489199065</v>
      </c>
      <c r="AW25" s="49">
        <v>574.24964805506215</v>
      </c>
      <c r="AX25" s="46">
        <v>-0.39109033453390563</v>
      </c>
      <c r="AY25" s="46">
        <v>6.3360879411213947E-2</v>
      </c>
      <c r="AZ25" s="46">
        <v>-0.7608195988739741</v>
      </c>
      <c r="BA25" s="46">
        <v>0.11022583809205888</v>
      </c>
      <c r="BB25" s="176" t="s">
        <v>448</v>
      </c>
      <c r="BC25" s="176" t="s">
        <v>448</v>
      </c>
    </row>
    <row r="26" spans="1:55" x14ac:dyDescent="0.2">
      <c r="A26" s="5" t="s">
        <v>82</v>
      </c>
      <c r="B26" s="7"/>
      <c r="C26" s="8" t="s">
        <v>83</v>
      </c>
      <c r="D26" s="8"/>
      <c r="E26" s="157" t="s">
        <v>448</v>
      </c>
      <c r="F26" s="157" t="s">
        <v>448</v>
      </c>
      <c r="G26" s="157" t="s">
        <v>448</v>
      </c>
      <c r="H26" s="157" t="s">
        <v>448</v>
      </c>
      <c r="I26" s="157" t="s">
        <v>448</v>
      </c>
      <c r="J26" s="157" t="s">
        <v>448</v>
      </c>
      <c r="K26" s="157" t="s">
        <v>448</v>
      </c>
      <c r="L26" s="121"/>
      <c r="M26" s="123">
        <v>68.341491082169867</v>
      </c>
      <c r="N26" s="123">
        <v>1.2000625137044663</v>
      </c>
      <c r="O26" s="123">
        <v>11.741990974608356</v>
      </c>
      <c r="P26" s="123">
        <v>7.5003907106529146</v>
      </c>
      <c r="Q26" s="123">
        <v>0.12931708121815372</v>
      </c>
      <c r="R26" s="123">
        <v>2.6794499228401447</v>
      </c>
      <c r="S26" s="123">
        <v>4.7692139553255091</v>
      </c>
      <c r="T26" s="123">
        <v>1.7276762050745336</v>
      </c>
      <c r="U26" s="123">
        <v>1.5207688751254875</v>
      </c>
      <c r="V26" s="123">
        <v>0.13966244771560601</v>
      </c>
      <c r="W26" s="123">
        <v>276.22128548197634</v>
      </c>
      <c r="X26" s="157" t="s">
        <v>448</v>
      </c>
      <c r="Y26" s="157" t="s">
        <v>448</v>
      </c>
      <c r="Z26" s="48"/>
      <c r="AA26" s="49">
        <v>2050.8804393024743</v>
      </c>
      <c r="AB26" s="49">
        <v>1.6802502841392346</v>
      </c>
      <c r="AC26" s="49">
        <v>26.863649322353453</v>
      </c>
      <c r="AD26" s="49">
        <v>117.7362936702913</v>
      </c>
      <c r="AE26" s="49">
        <v>0.13598128938706433</v>
      </c>
      <c r="AF26" s="49">
        <v>0.25673363366640634</v>
      </c>
      <c r="AG26" s="49">
        <v>1528.4996419335387</v>
      </c>
      <c r="AH26" s="49">
        <v>0.30945536226768133</v>
      </c>
      <c r="AI26" s="46">
        <v>-0.37801830402881542</v>
      </c>
      <c r="AJ26" s="46">
        <v>4.7927837561601044E-2</v>
      </c>
      <c r="AK26" s="46">
        <v>-0.68838884043984638</v>
      </c>
      <c r="AL26" s="46">
        <v>7.6267119469727307E-2</v>
      </c>
      <c r="AM26" s="176" t="s">
        <v>448</v>
      </c>
      <c r="AN26" s="176" t="s">
        <v>448</v>
      </c>
      <c r="AO26" s="48"/>
      <c r="AP26" s="49">
        <v>7328.2892414778162</v>
      </c>
      <c r="AQ26" s="49">
        <v>1537.7639742615977</v>
      </c>
      <c r="AR26" s="49">
        <v>8676.4689800585693</v>
      </c>
      <c r="AS26" s="49">
        <v>1385.0325970733572</v>
      </c>
      <c r="AT26" s="49">
        <v>2462.7907500955789</v>
      </c>
      <c r="AU26" s="49">
        <v>120.54280415901844</v>
      </c>
      <c r="AV26" s="49">
        <v>12403.387283479145</v>
      </c>
      <c r="AW26" s="49">
        <v>997.79540276841715</v>
      </c>
      <c r="AX26" s="46">
        <v>-0.45879781320419255</v>
      </c>
      <c r="AY26" s="46">
        <v>2.1657512148406052E-2</v>
      </c>
      <c r="AZ26" s="46">
        <v>-0.90007316729834308</v>
      </c>
      <c r="BA26" s="46">
        <v>4.1958017301953074E-2</v>
      </c>
      <c r="BB26" s="176" t="s">
        <v>448</v>
      </c>
      <c r="BC26" s="176" t="s">
        <v>448</v>
      </c>
    </row>
    <row r="27" spans="1:55" x14ac:dyDescent="0.2">
      <c r="A27" s="4" t="s">
        <v>189</v>
      </c>
      <c r="B27" s="4"/>
      <c r="C27" s="8"/>
      <c r="D27" s="8"/>
      <c r="E27" s="48"/>
      <c r="F27" s="48"/>
      <c r="G27" s="48"/>
      <c r="H27" s="48"/>
      <c r="I27" s="123"/>
      <c r="J27" s="121"/>
      <c r="K27" s="121"/>
      <c r="L27" s="121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50"/>
      <c r="Z27" s="50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122"/>
      <c r="AN27" s="121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123"/>
      <c r="BC27" s="123"/>
    </row>
    <row r="28" spans="1:55" x14ac:dyDescent="0.2">
      <c r="A28" s="9" t="s">
        <v>144</v>
      </c>
      <c r="B28" s="7" t="s">
        <v>190</v>
      </c>
      <c r="C28" s="8" t="s">
        <v>191</v>
      </c>
      <c r="D28" s="8" t="s">
        <v>162</v>
      </c>
      <c r="E28" s="46">
        <v>-0.30592614519727351</v>
      </c>
      <c r="F28" s="46">
        <v>5.8663621845294715E-2</v>
      </c>
      <c r="G28" s="46">
        <v>-0.58204280588662149</v>
      </c>
      <c r="H28" s="46">
        <v>0.10888645914027419</v>
      </c>
      <c r="I28" s="121">
        <v>2.41</v>
      </c>
      <c r="J28" s="121">
        <f>M28/60.08*28.0855</f>
        <v>27.620326805789961</v>
      </c>
      <c r="K28" s="121">
        <f>I28*(J28/28.0855)*72.64*10^-2</f>
        <v>1.7216288474144754</v>
      </c>
      <c r="L28" s="121"/>
      <c r="M28" s="121">
        <v>59.084909810822701</v>
      </c>
      <c r="N28" s="121">
        <v>1.0745710514738231</v>
      </c>
      <c r="O28" s="121">
        <v>19.764628244610645</v>
      </c>
      <c r="P28" s="121">
        <v>8.4689837219533661</v>
      </c>
      <c r="Q28" s="121">
        <v>0.20897492300923889</v>
      </c>
      <c r="R28" s="121">
        <v>2.9146502419709632</v>
      </c>
      <c r="S28" s="121">
        <v>3.8605367355917291</v>
      </c>
      <c r="T28" s="121">
        <v>1.6937967443906732</v>
      </c>
      <c r="U28" s="121">
        <v>2.2657281126264848</v>
      </c>
      <c r="V28" s="121">
        <v>0.30466344038715359</v>
      </c>
      <c r="W28" s="121">
        <v>294.76462824461066</v>
      </c>
      <c r="X28" s="121">
        <v>-0.56764624364154148</v>
      </c>
      <c r="Y28" s="175">
        <f>(X28+1)*(I28/AVERAGE(I$41:I$42,I$44:I$49))-1</f>
        <v>-0.41927655640569628</v>
      </c>
      <c r="Z28" s="50"/>
      <c r="AA28" s="158" t="s">
        <v>448</v>
      </c>
      <c r="AB28" s="158" t="s">
        <v>448</v>
      </c>
      <c r="AC28" s="158" t="s">
        <v>448</v>
      </c>
      <c r="AD28" s="158" t="s">
        <v>448</v>
      </c>
      <c r="AE28" s="158" t="s">
        <v>448</v>
      </c>
      <c r="AF28" s="158" t="s">
        <v>448</v>
      </c>
      <c r="AG28" s="158" t="s">
        <v>448</v>
      </c>
      <c r="AH28" s="158" t="s">
        <v>448</v>
      </c>
      <c r="AI28" s="46">
        <v>-0.90100198075188098</v>
      </c>
      <c r="AJ28" s="46">
        <v>4.4210158441542087E-2</v>
      </c>
      <c r="AK28" s="46">
        <v>-1.7635188530384094</v>
      </c>
      <c r="AL28" s="46">
        <v>9.6105129359513375E-2</v>
      </c>
      <c r="AM28" s="176" t="s">
        <v>448</v>
      </c>
      <c r="AN28" s="176" t="s">
        <v>448</v>
      </c>
      <c r="AO28" s="48"/>
      <c r="AP28" s="158" t="s">
        <v>448</v>
      </c>
      <c r="AQ28" s="158" t="s">
        <v>448</v>
      </c>
      <c r="AR28" s="158" t="s">
        <v>448</v>
      </c>
      <c r="AS28" s="158" t="s">
        <v>448</v>
      </c>
      <c r="AT28" s="158" t="s">
        <v>448</v>
      </c>
      <c r="AU28" s="158" t="s">
        <v>448</v>
      </c>
      <c r="AV28" s="158" t="s">
        <v>448</v>
      </c>
      <c r="AW28" s="158" t="s">
        <v>448</v>
      </c>
      <c r="AX28" s="46">
        <v>-0.80487525200867438</v>
      </c>
      <c r="AY28" s="46">
        <v>3.2229117061540059E-2</v>
      </c>
      <c r="AZ28" s="46">
        <v>-1.486989413092471</v>
      </c>
      <c r="BA28" s="46">
        <v>8.2637100336099181E-2</v>
      </c>
      <c r="BB28" s="176" t="s">
        <v>448</v>
      </c>
      <c r="BC28" s="176" t="s">
        <v>448</v>
      </c>
    </row>
    <row r="29" spans="1:55" x14ac:dyDescent="0.2">
      <c r="A29" s="120" t="s">
        <v>469</v>
      </c>
      <c r="B29" s="7"/>
      <c r="C29" s="8"/>
      <c r="D29" s="8"/>
      <c r="E29" s="118">
        <v>-0.26661035237932063</v>
      </c>
      <c r="F29" s="118">
        <v>4.752916720067351E-2</v>
      </c>
      <c r="G29" s="118">
        <v>-0.52477648127560728</v>
      </c>
      <c r="H29" s="118">
        <v>6.8769768608569787E-2</v>
      </c>
      <c r="I29" s="157" t="s">
        <v>448</v>
      </c>
      <c r="J29" s="121"/>
      <c r="K29" s="157" t="s">
        <v>448</v>
      </c>
      <c r="L29" s="121"/>
      <c r="M29" s="157" t="s">
        <v>448</v>
      </c>
      <c r="N29" s="157" t="s">
        <v>448</v>
      </c>
      <c r="O29" s="157" t="s">
        <v>448</v>
      </c>
      <c r="P29" s="157" t="s">
        <v>448</v>
      </c>
      <c r="Q29" s="157" t="s">
        <v>448</v>
      </c>
      <c r="R29" s="157" t="s">
        <v>448</v>
      </c>
      <c r="S29" s="157" t="s">
        <v>448</v>
      </c>
      <c r="T29" s="157" t="s">
        <v>448</v>
      </c>
      <c r="U29" s="157" t="s">
        <v>448</v>
      </c>
      <c r="V29" s="157" t="s">
        <v>448</v>
      </c>
      <c r="W29" s="157" t="s">
        <v>448</v>
      </c>
      <c r="X29" s="157" t="s">
        <v>448</v>
      </c>
      <c r="Y29" s="177" t="s">
        <v>448</v>
      </c>
      <c r="Z29" s="50"/>
      <c r="AA29" s="158" t="s">
        <v>448</v>
      </c>
      <c r="AB29" s="158" t="s">
        <v>448</v>
      </c>
      <c r="AC29" s="158" t="s">
        <v>448</v>
      </c>
      <c r="AD29" s="158" t="s">
        <v>448</v>
      </c>
      <c r="AE29" s="158" t="s">
        <v>448</v>
      </c>
      <c r="AF29" s="158" t="s">
        <v>448</v>
      </c>
      <c r="AG29" s="158" t="s">
        <v>448</v>
      </c>
      <c r="AH29" s="158" t="s">
        <v>448</v>
      </c>
      <c r="AI29" s="46"/>
      <c r="AJ29" s="46"/>
      <c r="AK29" s="46"/>
      <c r="AL29" s="46"/>
      <c r="AM29" s="176" t="s">
        <v>448</v>
      </c>
      <c r="AN29" s="176" t="s">
        <v>448</v>
      </c>
      <c r="AO29" s="48"/>
      <c r="AP29" s="158" t="s">
        <v>448</v>
      </c>
      <c r="AQ29" s="158" t="s">
        <v>448</v>
      </c>
      <c r="AR29" s="158" t="s">
        <v>448</v>
      </c>
      <c r="AS29" s="158" t="s">
        <v>448</v>
      </c>
      <c r="AT29" s="158" t="s">
        <v>448</v>
      </c>
      <c r="AU29" s="158" t="s">
        <v>448</v>
      </c>
      <c r="AV29" s="158" t="s">
        <v>448</v>
      </c>
      <c r="AW29" s="158" t="s">
        <v>448</v>
      </c>
      <c r="AX29" s="183" t="s">
        <v>448</v>
      </c>
      <c r="AY29" s="183" t="s">
        <v>448</v>
      </c>
      <c r="AZ29" s="183" t="s">
        <v>448</v>
      </c>
      <c r="BA29" s="183" t="s">
        <v>448</v>
      </c>
      <c r="BB29" s="183" t="s">
        <v>448</v>
      </c>
      <c r="BC29" s="183" t="s">
        <v>448</v>
      </c>
    </row>
    <row r="30" spans="1:55" x14ac:dyDescent="0.2">
      <c r="A30" s="9" t="s">
        <v>145</v>
      </c>
      <c r="B30" s="7" t="s">
        <v>192</v>
      </c>
      <c r="C30" s="8" t="s">
        <v>193</v>
      </c>
      <c r="D30" s="8" t="s">
        <v>162</v>
      </c>
      <c r="E30" s="46">
        <v>-0.32679122744702638</v>
      </c>
      <c r="F30" s="46">
        <v>6.416743083885873E-2</v>
      </c>
      <c r="G30" s="46">
        <v>-0.66164775535484943</v>
      </c>
      <c r="H30" s="46">
        <v>8.6802481265613379E-2</v>
      </c>
      <c r="I30" s="157" t="s">
        <v>448</v>
      </c>
      <c r="J30" s="121">
        <f t="shared" ref="J30:J39" si="3">M30/60.08*28.0855</f>
        <v>26.919047555237086</v>
      </c>
      <c r="K30" s="157" t="s">
        <v>448</v>
      </c>
      <c r="L30" s="121"/>
      <c r="M30" s="121">
        <v>57.584745762711862</v>
      </c>
      <c r="N30" s="121">
        <v>1.143008474576271</v>
      </c>
      <c r="O30" s="121">
        <v>20.932203389830509</v>
      </c>
      <c r="P30" s="121">
        <v>9.0889830508474567</v>
      </c>
      <c r="Q30" s="121">
        <v>0.15042372881355931</v>
      </c>
      <c r="R30" s="121">
        <v>3.1038135593220337</v>
      </c>
      <c r="S30" s="121">
        <v>3.781779661016949</v>
      </c>
      <c r="T30" s="121">
        <v>1.4936440677966101</v>
      </c>
      <c r="U30" s="121">
        <v>2.1716101694915251</v>
      </c>
      <c r="V30" s="121">
        <v>0.17902542372881358</v>
      </c>
      <c r="W30" s="121">
        <v>263.77118644067792</v>
      </c>
      <c r="X30" s="121">
        <v>-0.52911145307715779</v>
      </c>
      <c r="Y30" s="177" t="s">
        <v>448</v>
      </c>
      <c r="Z30" s="50"/>
      <c r="AA30" s="158" t="s">
        <v>448</v>
      </c>
      <c r="AB30" s="158" t="s">
        <v>448</v>
      </c>
      <c r="AC30" s="158" t="s">
        <v>448</v>
      </c>
      <c r="AD30" s="158" t="s">
        <v>448</v>
      </c>
      <c r="AE30" s="158" t="s">
        <v>448</v>
      </c>
      <c r="AF30" s="158" t="s">
        <v>448</v>
      </c>
      <c r="AG30" s="158" t="s">
        <v>448</v>
      </c>
      <c r="AH30" s="158" t="s">
        <v>448</v>
      </c>
      <c r="AI30" s="46">
        <v>-1.3253867888430582</v>
      </c>
      <c r="AJ30" s="46">
        <v>4.0090473324310531E-2</v>
      </c>
      <c r="AK30" s="46">
        <v>-2.5310183360130747</v>
      </c>
      <c r="AL30" s="46">
        <v>5.9902658353556966E-2</v>
      </c>
      <c r="AM30" s="176" t="s">
        <v>448</v>
      </c>
      <c r="AN30" s="176" t="s">
        <v>448</v>
      </c>
      <c r="AO30" s="48"/>
      <c r="AP30" s="158" t="s">
        <v>448</v>
      </c>
      <c r="AQ30" s="158" t="s">
        <v>448</v>
      </c>
      <c r="AR30" s="158" t="s">
        <v>448</v>
      </c>
      <c r="AS30" s="158" t="s">
        <v>448</v>
      </c>
      <c r="AT30" s="158" t="s">
        <v>448</v>
      </c>
      <c r="AU30" s="158" t="s">
        <v>448</v>
      </c>
      <c r="AV30" s="158" t="s">
        <v>448</v>
      </c>
      <c r="AW30" s="158" t="s">
        <v>448</v>
      </c>
      <c r="AX30" s="46">
        <v>-1.0619604569241659</v>
      </c>
      <c r="AY30" s="46">
        <v>6.0118337080278653E-2</v>
      </c>
      <c r="AZ30" s="46">
        <v>-2.0019468025535003</v>
      </c>
      <c r="BA30" s="46">
        <v>3.7257831873996256E-2</v>
      </c>
      <c r="BB30" s="176" t="s">
        <v>448</v>
      </c>
      <c r="BC30" s="176" t="s">
        <v>448</v>
      </c>
    </row>
    <row r="31" spans="1:55" x14ac:dyDescent="0.2">
      <c r="A31" s="9" t="s">
        <v>146</v>
      </c>
      <c r="B31" s="7" t="s">
        <v>194</v>
      </c>
      <c r="C31" s="8" t="s">
        <v>195</v>
      </c>
      <c r="D31" s="8" t="s">
        <v>162</v>
      </c>
      <c r="E31" s="157" t="s">
        <v>448</v>
      </c>
      <c r="F31" s="157" t="s">
        <v>448</v>
      </c>
      <c r="G31" s="157" t="s">
        <v>448</v>
      </c>
      <c r="H31" s="157" t="s">
        <v>448</v>
      </c>
      <c r="I31" s="157" t="s">
        <v>448</v>
      </c>
      <c r="J31" s="121">
        <f t="shared" si="3"/>
        <v>27.430663237451597</v>
      </c>
      <c r="K31" s="157" t="s">
        <v>448</v>
      </c>
      <c r="L31" s="121"/>
      <c r="M31" s="123">
        <v>58.679184892777123</v>
      </c>
      <c r="N31" s="123">
        <v>1.1181051957750987</v>
      </c>
      <c r="O31" s="123">
        <v>19.790888722927559</v>
      </c>
      <c r="P31" s="123">
        <v>9.0579323589032317</v>
      </c>
      <c r="Q31" s="123">
        <v>0.14936519790888725</v>
      </c>
      <c r="R31" s="123">
        <v>3.126000213378854</v>
      </c>
      <c r="S31" s="123">
        <v>3.9155019737544006</v>
      </c>
      <c r="T31" s="123">
        <v>1.4829830363810945</v>
      </c>
      <c r="U31" s="123">
        <v>2.1764643123866425</v>
      </c>
      <c r="V31" s="123">
        <v>0.13656246665955404</v>
      </c>
      <c r="W31" s="123">
        <v>265.65667342366368</v>
      </c>
      <c r="X31" s="123">
        <v>-0.52356751139153201</v>
      </c>
      <c r="Y31" s="177" t="s">
        <v>448</v>
      </c>
      <c r="Z31" s="50"/>
      <c r="AA31" s="158" t="s">
        <v>448</v>
      </c>
      <c r="AB31" s="158" t="s">
        <v>448</v>
      </c>
      <c r="AC31" s="158" t="s">
        <v>448</v>
      </c>
      <c r="AD31" s="158" t="s">
        <v>448</v>
      </c>
      <c r="AE31" s="158" t="s">
        <v>448</v>
      </c>
      <c r="AF31" s="158" t="s">
        <v>448</v>
      </c>
      <c r="AG31" s="158" t="s">
        <v>448</v>
      </c>
      <c r="AH31" s="158" t="s">
        <v>448</v>
      </c>
      <c r="AI31" s="46">
        <v>-1.259995344907977</v>
      </c>
      <c r="AJ31" s="46">
        <v>4.8223360025265651E-2</v>
      </c>
      <c r="AK31" s="46">
        <v>-2.4080949886161607</v>
      </c>
      <c r="AL31" s="46">
        <v>7.2542087689378698E-2</v>
      </c>
      <c r="AM31" s="176" t="s">
        <v>448</v>
      </c>
      <c r="AN31" s="176" t="s">
        <v>448</v>
      </c>
      <c r="AO31" s="48"/>
      <c r="AP31" s="158" t="s">
        <v>448</v>
      </c>
      <c r="AQ31" s="158" t="s">
        <v>448</v>
      </c>
      <c r="AR31" s="158" t="s">
        <v>448</v>
      </c>
      <c r="AS31" s="158" t="s">
        <v>448</v>
      </c>
      <c r="AT31" s="158" t="s">
        <v>448</v>
      </c>
      <c r="AU31" s="158" t="s">
        <v>448</v>
      </c>
      <c r="AV31" s="158" t="s">
        <v>448</v>
      </c>
      <c r="AW31" s="158" t="s">
        <v>448</v>
      </c>
      <c r="AX31" s="46">
        <v>-0.95138184359702671</v>
      </c>
      <c r="AY31" s="46">
        <v>3.8809119187793048E-2</v>
      </c>
      <c r="AZ31" s="46">
        <v>-1.8405675954796252</v>
      </c>
      <c r="BA31" s="46">
        <v>5.237298670545712E-2</v>
      </c>
      <c r="BB31" s="176" t="s">
        <v>448</v>
      </c>
      <c r="BC31" s="176" t="s">
        <v>448</v>
      </c>
    </row>
    <row r="32" spans="1:55" x14ac:dyDescent="0.2">
      <c r="A32" s="9" t="s">
        <v>147</v>
      </c>
      <c r="B32" s="7" t="s">
        <v>196</v>
      </c>
      <c r="C32" s="8" t="s">
        <v>197</v>
      </c>
      <c r="D32" s="8" t="s">
        <v>162</v>
      </c>
      <c r="E32" s="46">
        <v>-0.2741458496214137</v>
      </c>
      <c r="F32" s="46">
        <v>5.5920184071421006E-2</v>
      </c>
      <c r="G32" s="46">
        <v>-0.5172516535995042</v>
      </c>
      <c r="H32" s="46">
        <v>6.3889414578115131E-2</v>
      </c>
      <c r="I32" s="121">
        <v>2.34</v>
      </c>
      <c r="J32" s="121">
        <f t="shared" si="3"/>
        <v>27.840819085113232</v>
      </c>
      <c r="K32" s="121">
        <f t="shared" ref="K32:K34" si="4">I32*(J32/28.0855)*72.64*10^-2</f>
        <v>1.6849675491345153</v>
      </c>
      <c r="L32" s="121"/>
      <c r="M32" s="121">
        <v>59.556582956814118</v>
      </c>
      <c r="N32" s="121">
        <v>1.0843753283597772</v>
      </c>
      <c r="O32" s="121">
        <v>19.207733529473572</v>
      </c>
      <c r="P32" s="121">
        <v>9.0469685825365129</v>
      </c>
      <c r="Q32" s="121">
        <v>0.14710518020384578</v>
      </c>
      <c r="R32" s="121">
        <v>3.0261637070505412</v>
      </c>
      <c r="S32" s="121">
        <v>3.8562572239150992</v>
      </c>
      <c r="T32" s="121">
        <v>1.4710518020384575</v>
      </c>
      <c r="U32" s="121">
        <v>2.12251760008406</v>
      </c>
      <c r="V32" s="121">
        <v>0.13239466218346116</v>
      </c>
      <c r="W32" s="121">
        <v>252.18030892087842</v>
      </c>
      <c r="X32" s="121">
        <v>-0.49060271438426795</v>
      </c>
      <c r="Y32" s="175">
        <f t="shared" ref="Y32:Y48" si="5">(X32+1)*(I32/AVERAGE(I$41:I$42,I$44:I$49))-1</f>
        <v>-0.33566740175905685</v>
      </c>
      <c r="Z32" s="50"/>
      <c r="AA32" s="158" t="s">
        <v>448</v>
      </c>
      <c r="AB32" s="158" t="s">
        <v>448</v>
      </c>
      <c r="AC32" s="158" t="s">
        <v>448</v>
      </c>
      <c r="AD32" s="158" t="s">
        <v>448</v>
      </c>
      <c r="AE32" s="158" t="s">
        <v>448</v>
      </c>
      <c r="AF32" s="158" t="s">
        <v>448</v>
      </c>
      <c r="AG32" s="158" t="s">
        <v>448</v>
      </c>
      <c r="AH32" s="158" t="s">
        <v>448</v>
      </c>
      <c r="AI32" s="46">
        <v>-1.1934852455636469</v>
      </c>
      <c r="AJ32" s="46">
        <v>4.7370384352807424E-2</v>
      </c>
      <c r="AK32" s="46">
        <v>-2.2794753373321375</v>
      </c>
      <c r="AL32" s="46">
        <v>9.2430983234645991E-2</v>
      </c>
      <c r="AM32" s="176" t="s">
        <v>448</v>
      </c>
      <c r="AN32" s="176" t="s">
        <v>448</v>
      </c>
      <c r="AO32" s="48"/>
      <c r="AP32" s="158" t="s">
        <v>448</v>
      </c>
      <c r="AQ32" s="158" t="s">
        <v>448</v>
      </c>
      <c r="AR32" s="158" t="s">
        <v>448</v>
      </c>
      <c r="AS32" s="158" t="s">
        <v>448</v>
      </c>
      <c r="AT32" s="158" t="s">
        <v>448</v>
      </c>
      <c r="AU32" s="158" t="s">
        <v>448</v>
      </c>
      <c r="AV32" s="158" t="s">
        <v>448</v>
      </c>
      <c r="AW32" s="158" t="s">
        <v>448</v>
      </c>
      <c r="AX32" s="46">
        <v>-0.96057165113183629</v>
      </c>
      <c r="AY32" s="46">
        <v>6.1338669412254646E-2</v>
      </c>
      <c r="AZ32" s="46">
        <v>-1.8562268258463244</v>
      </c>
      <c r="BA32" s="46">
        <v>4.7538259261738401E-2</v>
      </c>
      <c r="BB32" s="176" t="s">
        <v>448</v>
      </c>
      <c r="BC32" s="176" t="s">
        <v>448</v>
      </c>
    </row>
    <row r="33" spans="1:55" x14ac:dyDescent="0.2">
      <c r="A33" s="5" t="s">
        <v>69</v>
      </c>
      <c r="B33" s="7" t="s">
        <v>198</v>
      </c>
      <c r="C33" s="8" t="s">
        <v>199</v>
      </c>
      <c r="D33" s="8" t="s">
        <v>162</v>
      </c>
      <c r="E33" s="46">
        <v>-0.40207706257004244</v>
      </c>
      <c r="F33" s="46">
        <v>2.4391666274888778E-2</v>
      </c>
      <c r="G33" s="46">
        <v>-0.82399696012787815</v>
      </c>
      <c r="H33" s="46">
        <v>6.1703520681288995E-2</v>
      </c>
      <c r="I33" s="121">
        <v>2.3199999999999998</v>
      </c>
      <c r="J33" s="121">
        <f t="shared" si="3"/>
        <v>28.275568256760991</v>
      </c>
      <c r="K33" s="121">
        <f t="shared" si="4"/>
        <v>1.6966528939691279</v>
      </c>
      <c r="L33" s="121"/>
      <c r="M33" s="121">
        <v>60.486590620291622</v>
      </c>
      <c r="N33" s="121">
        <v>1.1254329720298515</v>
      </c>
      <c r="O33" s="121">
        <v>20.129607115553227</v>
      </c>
      <c r="P33" s="121">
        <v>10.070235184089499</v>
      </c>
      <c r="Q33" s="121">
        <v>0.10645987573255351</v>
      </c>
      <c r="R33" s="121">
        <v>2.8896251984550236</v>
      </c>
      <c r="S33" s="121">
        <v>2.1074710093995286</v>
      </c>
      <c r="T33" s="121">
        <v>0.44539335765660137</v>
      </c>
      <c r="U33" s="121">
        <v>2.3030095566634023</v>
      </c>
      <c r="V33" s="121">
        <v>5.6488913654007981E-2</v>
      </c>
      <c r="W33" s="121">
        <v>181.41631885037179</v>
      </c>
      <c r="X33" s="121">
        <v>-0.28084785188196471</v>
      </c>
      <c r="Y33" s="175">
        <f t="shared" si="5"/>
        <v>-7.0130834985701385E-2</v>
      </c>
      <c r="Z33" s="50"/>
      <c r="AA33" s="49">
        <v>2318.9012836729794</v>
      </c>
      <c r="AB33" s="49">
        <v>3.0968399812028098</v>
      </c>
      <c r="AC33" s="49">
        <v>27.111602494955498</v>
      </c>
      <c r="AD33" s="49">
        <v>28.096281373697188</v>
      </c>
      <c r="AE33" s="49">
        <v>0.38855793866029886</v>
      </c>
      <c r="AF33" s="49">
        <v>0.4902440414517405</v>
      </c>
      <c r="AG33" s="49">
        <v>2005.4718747262095</v>
      </c>
      <c r="AH33" s="49">
        <v>0.29556971402364618</v>
      </c>
      <c r="AI33" s="46">
        <v>-0.42730827296746932</v>
      </c>
      <c r="AJ33" s="46">
        <v>7.5960222527064525E-2</v>
      </c>
      <c r="AK33" s="46">
        <v>-0.83332324447027428</v>
      </c>
      <c r="AL33" s="46">
        <v>0.10355866577477256</v>
      </c>
      <c r="AM33" s="121">
        <v>2.86</v>
      </c>
      <c r="AN33" s="121">
        <f t="shared" si="1"/>
        <v>14.834615163095544</v>
      </c>
      <c r="AO33" s="48"/>
      <c r="AP33" s="49">
        <v>10041.322833887996</v>
      </c>
      <c r="AQ33" s="49">
        <v>129.18470270553925</v>
      </c>
      <c r="AR33" s="49">
        <v>4063.3177807268685</v>
      </c>
      <c r="AS33" s="49">
        <v>537.42527236621629</v>
      </c>
      <c r="AT33" s="49">
        <v>757.45999254903688</v>
      </c>
      <c r="AU33" s="49">
        <v>26.119752063481176</v>
      </c>
      <c r="AV33" s="49">
        <v>11998.626522596538</v>
      </c>
      <c r="AW33" s="49">
        <v>528.3757245971201</v>
      </c>
      <c r="AX33" s="46">
        <v>-0.98856365648190003</v>
      </c>
      <c r="AY33" s="46">
        <v>6.3437701263189344E-2</v>
      </c>
      <c r="AZ33" s="46">
        <v>-1.9554820825467445</v>
      </c>
      <c r="BA33" s="46">
        <v>0.10837730566222657</v>
      </c>
      <c r="BB33" s="123">
        <v>2.86</v>
      </c>
      <c r="BC33" s="123">
        <f t="shared" si="2"/>
        <v>8.8754676239342009E-2</v>
      </c>
    </row>
    <row r="34" spans="1:55" x14ac:dyDescent="0.2">
      <c r="A34" s="5" t="s">
        <v>70</v>
      </c>
      <c r="B34" s="7" t="s">
        <v>200</v>
      </c>
      <c r="C34" s="8" t="s">
        <v>201</v>
      </c>
      <c r="D34" s="8" t="s">
        <v>162</v>
      </c>
      <c r="E34" s="46">
        <v>-0.34814796488783867</v>
      </c>
      <c r="F34" s="46">
        <v>4.9980132086705861E-2</v>
      </c>
      <c r="G34" s="46">
        <v>-0.72552571802371923</v>
      </c>
      <c r="H34" s="46">
        <v>2.4554569452593808E-2</v>
      </c>
      <c r="I34" s="121">
        <v>2.17</v>
      </c>
      <c r="J34" s="121">
        <f t="shared" si="3"/>
        <v>28.353360012600877</v>
      </c>
      <c r="K34" s="121">
        <f t="shared" si="4"/>
        <v>1.5913215412772643</v>
      </c>
      <c r="L34" s="121"/>
      <c r="M34" s="121">
        <v>60.653001355043024</v>
      </c>
      <c r="N34" s="121">
        <v>1.095362276596032</v>
      </c>
      <c r="O34" s="121">
        <v>19.974253279104115</v>
      </c>
      <c r="P34" s="121">
        <v>8.9239809005029667</v>
      </c>
      <c r="Q34" s="121">
        <v>0.11061011224450126</v>
      </c>
      <c r="R34" s="121">
        <v>3.0390933752615399</v>
      </c>
      <c r="S34" s="121">
        <v>2.7276668456410995</v>
      </c>
      <c r="T34" s="121">
        <v>0.74098036357966868</v>
      </c>
      <c r="U34" s="121">
        <v>2.4377180077186202</v>
      </c>
      <c r="V34" s="121">
        <v>4.4029267980820901E-2</v>
      </c>
      <c r="W34" s="121">
        <v>191.15145611185656</v>
      </c>
      <c r="X34" s="121">
        <v>-0.31559572704852279</v>
      </c>
      <c r="Y34" s="175">
        <f t="shared" si="5"/>
        <v>-0.17227604209485714</v>
      </c>
      <c r="Z34" s="50"/>
      <c r="AA34" s="49">
        <v>2809.8877973589179</v>
      </c>
      <c r="AB34" s="49">
        <v>3.2241075348525974</v>
      </c>
      <c r="AC34" s="49">
        <v>36.11762859836788</v>
      </c>
      <c r="AD34" s="49">
        <v>31.072075827659244</v>
      </c>
      <c r="AE34" s="49">
        <v>0.43331829747083228</v>
      </c>
      <c r="AF34" s="49">
        <v>0.31840667301495967</v>
      </c>
      <c r="AG34" s="49">
        <v>2641.6372398630865</v>
      </c>
      <c r="AH34" s="49">
        <v>0.33527317636588128</v>
      </c>
      <c r="AI34" s="46">
        <v>-0.46633725570011109</v>
      </c>
      <c r="AJ34" s="46">
        <v>9.5409258952186715E-2</v>
      </c>
      <c r="AK34" s="46">
        <v>-0.91838250215692252</v>
      </c>
      <c r="AL34" s="46">
        <v>0.13901755558479367</v>
      </c>
      <c r="AM34" s="121">
        <v>5.46</v>
      </c>
      <c r="AN34" s="121">
        <f t="shared" si="1"/>
        <v>37.304351672783255</v>
      </c>
      <c r="AO34" s="48"/>
      <c r="AP34" s="49">
        <v>9796.3525076231963</v>
      </c>
      <c r="AQ34" s="49">
        <v>131.02837353803204</v>
      </c>
      <c r="AR34" s="49">
        <v>5975.7992852520802</v>
      </c>
      <c r="AS34" s="49">
        <v>456.04364014132449</v>
      </c>
      <c r="AT34" s="49">
        <v>643.53960476681721</v>
      </c>
      <c r="AU34" s="49">
        <v>26.631680695429239</v>
      </c>
      <c r="AV34" s="49">
        <v>11404.452829960657</v>
      </c>
      <c r="AW34" s="49">
        <v>587.63933603810563</v>
      </c>
      <c r="AX34" s="46">
        <v>-1.0520051572842637</v>
      </c>
      <c r="AY34" s="46">
        <v>0.1361367151202296</v>
      </c>
      <c r="AZ34" s="46">
        <v>-2.0238852124148945</v>
      </c>
      <c r="BA34" s="46">
        <v>0.25778619328132729</v>
      </c>
      <c r="BB34" s="123">
        <v>3.1</v>
      </c>
      <c r="BC34" s="123">
        <f t="shared" si="2"/>
        <v>9.1438653613496665E-2</v>
      </c>
    </row>
    <row r="35" spans="1:55" x14ac:dyDescent="0.2">
      <c r="A35" s="5" t="s">
        <v>71</v>
      </c>
      <c r="B35" s="7" t="s">
        <v>202</v>
      </c>
      <c r="C35" s="8" t="s">
        <v>203</v>
      </c>
      <c r="D35" s="8" t="s">
        <v>204</v>
      </c>
      <c r="E35" s="157" t="s">
        <v>448</v>
      </c>
      <c r="F35" s="157" t="s">
        <v>448</v>
      </c>
      <c r="G35" s="157" t="s">
        <v>448</v>
      </c>
      <c r="H35" s="157" t="s">
        <v>448</v>
      </c>
      <c r="I35" s="157" t="s">
        <v>448</v>
      </c>
      <c r="J35" s="121">
        <f t="shared" si="3"/>
        <v>26.644951881321727</v>
      </c>
      <c r="K35" s="157" t="s">
        <v>448</v>
      </c>
      <c r="L35" s="121"/>
      <c r="M35" s="123">
        <v>56.998405192352259</v>
      </c>
      <c r="N35" s="123">
        <v>1.2506114386405192</v>
      </c>
      <c r="O35" s="123">
        <v>20.04609453738902</v>
      </c>
      <c r="P35" s="123">
        <v>9.8788691779887277</v>
      </c>
      <c r="Q35" s="123">
        <v>0.1505860058482606</v>
      </c>
      <c r="R35" s="123">
        <v>3.9408678126246928</v>
      </c>
      <c r="S35" s="123">
        <v>4.1331052668990678</v>
      </c>
      <c r="T35" s="123">
        <v>1.2281837356418417</v>
      </c>
      <c r="U35" s="123">
        <v>2.0291731284517387</v>
      </c>
      <c r="V35" s="123">
        <v>3.9515476711954912E-2</v>
      </c>
      <c r="W35" s="123">
        <v>186.89752498897593</v>
      </c>
      <c r="X35" s="123">
        <v>-0.34219498417231686</v>
      </c>
      <c r="Y35" s="177" t="s">
        <v>448</v>
      </c>
      <c r="Z35" s="50"/>
      <c r="AA35" s="49">
        <v>3768.6395021938974</v>
      </c>
      <c r="AB35" s="49">
        <v>2.127906683403689</v>
      </c>
      <c r="AC35" s="49">
        <v>22.532581023790566</v>
      </c>
      <c r="AD35" s="49">
        <v>130.60673499553951</v>
      </c>
      <c r="AE35" s="49">
        <v>0.2247157689632662</v>
      </c>
      <c r="AF35" s="49">
        <v>0.38394688132680749</v>
      </c>
      <c r="AG35" s="49">
        <v>3714.2667452638993</v>
      </c>
      <c r="AH35" s="49">
        <v>0.26331725074836709</v>
      </c>
      <c r="AI35" s="46">
        <v>-0.67848617469821182</v>
      </c>
      <c r="AJ35" s="46">
        <v>4.6770088187918821E-2</v>
      </c>
      <c r="AK35" s="46">
        <v>-1.3158939397813763</v>
      </c>
      <c r="AL35" s="46">
        <v>6.6110380166055777E-2</v>
      </c>
      <c r="AM35" s="121">
        <v>3.18</v>
      </c>
      <c r="AN35" s="121">
        <f t="shared" si="1"/>
        <v>30.54878103204798</v>
      </c>
      <c r="AO35" s="48"/>
      <c r="AP35" s="49">
        <v>44103.793396811612</v>
      </c>
      <c r="AQ35" s="49">
        <v>1094.7619264456659</v>
      </c>
      <c r="AR35" s="49">
        <v>27157.348007633751</v>
      </c>
      <c r="AS35" s="49">
        <v>6720.471358681797</v>
      </c>
      <c r="AT35" s="49">
        <v>8218.7173571428193</v>
      </c>
      <c r="AU35" s="49">
        <v>357.31146930643763</v>
      </c>
      <c r="AV35" s="49">
        <v>59920.06454706881</v>
      </c>
      <c r="AW35" s="49">
        <v>3382.6819082283764</v>
      </c>
      <c r="AX35" s="46">
        <v>-0.97386745876143488</v>
      </c>
      <c r="AY35" s="46">
        <v>9.6251827117797867E-2</v>
      </c>
      <c r="AZ35" s="46">
        <v>-1.8681013522466317</v>
      </c>
      <c r="BA35" s="46">
        <v>0.13921731476166546</v>
      </c>
      <c r="BB35" s="123">
        <v>3.18</v>
      </c>
      <c r="BC35" s="123">
        <f t="shared" si="2"/>
        <v>0.4928253829934689</v>
      </c>
    </row>
    <row r="36" spans="1:55" x14ac:dyDescent="0.2">
      <c r="A36" s="5" t="s">
        <v>72</v>
      </c>
      <c r="B36" s="7" t="s">
        <v>205</v>
      </c>
      <c r="C36" s="8" t="s">
        <v>206</v>
      </c>
      <c r="D36" s="8" t="s">
        <v>204</v>
      </c>
      <c r="E36" s="46">
        <v>-0.30638309312669421</v>
      </c>
      <c r="F36" s="46">
        <v>1.8119712693577456E-2</v>
      </c>
      <c r="G36" s="46">
        <v>-0.59156401876207332</v>
      </c>
      <c r="H36" s="46">
        <v>7.6778873443106646E-2</v>
      </c>
      <c r="I36" s="121">
        <v>2.37</v>
      </c>
      <c r="J36" s="121">
        <f t="shared" si="3"/>
        <v>28.090704959101558</v>
      </c>
      <c r="K36" s="121">
        <f>I36*(J36/28.0855)*72.64*10^-2</f>
        <v>1.7218870504363659</v>
      </c>
      <c r="L36" s="121"/>
      <c r="M36" s="121">
        <v>60.091134355550786</v>
      </c>
      <c r="N36" s="121">
        <v>0.99781153821485691</v>
      </c>
      <c r="O36" s="121">
        <v>19.627863909895225</v>
      </c>
      <c r="P36" s="121">
        <v>7.7642872347291956</v>
      </c>
      <c r="Q36" s="121">
        <v>0.14511696468729876</v>
      </c>
      <c r="R36" s="121">
        <v>2.965894168791507</v>
      </c>
      <c r="S36" s="121">
        <v>4.0992894404368334</v>
      </c>
      <c r="T36" s="121">
        <v>1.5570944386155412</v>
      </c>
      <c r="U36" s="121">
        <v>2.4468626892529932</v>
      </c>
      <c r="V36" s="121">
        <v>4.2369916697021531E-2</v>
      </c>
      <c r="W36" s="121">
        <v>188.54612930174582</v>
      </c>
      <c r="X36" s="121">
        <v>-0.31256631720011863</v>
      </c>
      <c r="Y36" s="175">
        <f t="shared" si="5"/>
        <v>-9.1986650690410121E-2</v>
      </c>
      <c r="Z36" s="50"/>
      <c r="AA36" s="49">
        <v>1734.5078463293949</v>
      </c>
      <c r="AB36" s="49">
        <v>4.0279297898499902</v>
      </c>
      <c r="AC36" s="49">
        <v>31.00742688378881</v>
      </c>
      <c r="AD36" s="49">
        <v>62.663039629683659</v>
      </c>
      <c r="AE36" s="49">
        <v>0.83427123767330325</v>
      </c>
      <c r="AF36" s="49">
        <v>0.93961749914685688</v>
      </c>
      <c r="AG36" s="49">
        <v>2724.8294767171487</v>
      </c>
      <c r="AH36" s="49">
        <v>0.73564500038380354</v>
      </c>
      <c r="AI36" s="46">
        <v>-0.24897799448166946</v>
      </c>
      <c r="AJ36" s="46">
        <v>4.3792747349052065E-2</v>
      </c>
      <c r="AK36" s="46">
        <v>-0.47491915719353184</v>
      </c>
      <c r="AL36" s="46">
        <v>3.7587508322809278E-2</v>
      </c>
      <c r="AM36" s="121">
        <v>3.15</v>
      </c>
      <c r="AN36" s="121">
        <f t="shared" si="1"/>
        <v>22.199518667800508</v>
      </c>
      <c r="AO36" s="48"/>
      <c r="AP36" s="49">
        <v>38662.458463520416</v>
      </c>
      <c r="AQ36" s="49">
        <v>1163.6615949304692</v>
      </c>
      <c r="AR36" s="49">
        <v>19825.596800625175</v>
      </c>
      <c r="AS36" s="49">
        <v>4870.8878726272233</v>
      </c>
      <c r="AT36" s="49">
        <v>6097.7592729234948</v>
      </c>
      <c r="AU36" s="49">
        <v>408.74849968455754</v>
      </c>
      <c r="AV36" s="49">
        <v>51745.471649210813</v>
      </c>
      <c r="AW36" s="49">
        <v>2282.8134475829861</v>
      </c>
      <c r="AX36" s="46">
        <v>-0.86904217837768805</v>
      </c>
      <c r="AY36" s="46">
        <v>0.10533350513518128</v>
      </c>
      <c r="AZ36" s="46">
        <v>-1.6722571638018158</v>
      </c>
      <c r="BA36" s="46">
        <v>8.83831177580746E-2</v>
      </c>
      <c r="BB36" s="123">
        <v>3.15</v>
      </c>
      <c r="BC36" s="123">
        <f t="shared" si="2"/>
        <v>0.42157667981292202</v>
      </c>
    </row>
    <row r="37" spans="1:55" x14ac:dyDescent="0.2">
      <c r="A37" s="5" t="s">
        <v>73</v>
      </c>
      <c r="B37" s="7" t="s">
        <v>207</v>
      </c>
      <c r="C37" s="8" t="s">
        <v>208</v>
      </c>
      <c r="D37" s="8" t="s">
        <v>204</v>
      </c>
      <c r="E37" s="157" t="s">
        <v>448</v>
      </c>
      <c r="F37" s="157" t="s">
        <v>448</v>
      </c>
      <c r="G37" s="157" t="s">
        <v>448</v>
      </c>
      <c r="H37" s="157" t="s">
        <v>448</v>
      </c>
      <c r="I37" s="157" t="s">
        <v>448</v>
      </c>
      <c r="J37" s="121">
        <f t="shared" si="3"/>
        <v>28.391743400869075</v>
      </c>
      <c r="K37" s="157" t="s">
        <v>448</v>
      </c>
      <c r="L37" s="121"/>
      <c r="M37" s="123">
        <v>60.735110413708647</v>
      </c>
      <c r="N37" s="123">
        <v>1.009439052898909</v>
      </c>
      <c r="O37" s="123">
        <v>19.228917381762916</v>
      </c>
      <c r="P37" s="123">
        <v>7.9109643644115115</v>
      </c>
      <c r="Q37" s="123">
        <v>0.12130145358764317</v>
      </c>
      <c r="R37" s="123">
        <v>3.0061664584763745</v>
      </c>
      <c r="S37" s="123">
        <v>3.8710985623186995</v>
      </c>
      <c r="T37" s="123">
        <v>1.4872613005093642</v>
      </c>
      <c r="U37" s="123">
        <v>2.2783577369505155</v>
      </c>
      <c r="V37" s="123">
        <v>6.8561691158233101E-2</v>
      </c>
      <c r="W37" s="123">
        <v>183.53437325434706</v>
      </c>
      <c r="X37" s="123">
        <v>-0.28622646908831539</v>
      </c>
      <c r="Y37" s="177" t="s">
        <v>448</v>
      </c>
      <c r="Z37" s="50"/>
      <c r="AA37" s="49">
        <v>2364.0053114825469</v>
      </c>
      <c r="AB37" s="49">
        <v>5.931685462092549</v>
      </c>
      <c r="AC37" s="49">
        <v>102.59693323891679</v>
      </c>
      <c r="AD37" s="49">
        <v>31.449254517445599</v>
      </c>
      <c r="AE37" s="49">
        <v>0.36349323826955182</v>
      </c>
      <c r="AF37" s="49">
        <v>1.6259601286322904</v>
      </c>
      <c r="AG37" s="49">
        <v>2107.5862141335147</v>
      </c>
      <c r="AH37" s="49">
        <v>0.25160950393693798</v>
      </c>
      <c r="AI37" s="46">
        <v>-0.44731358119631803</v>
      </c>
      <c r="AJ37" s="46">
        <v>6.2611894423854952E-2</v>
      </c>
      <c r="AK37" s="46">
        <v>-0.86887404818047909</v>
      </c>
      <c r="AL37" s="46">
        <v>7.5923290887763242E-2</v>
      </c>
      <c r="AM37" s="176" t="s">
        <v>448</v>
      </c>
      <c r="AN37" s="176" t="s">
        <v>448</v>
      </c>
      <c r="AO37" s="48"/>
      <c r="AP37" s="49">
        <v>7479.1220601320956</v>
      </c>
      <c r="AQ37" s="49">
        <v>127.56882173550748</v>
      </c>
      <c r="AR37" s="49">
        <v>2084.3754172457611</v>
      </c>
      <c r="AS37" s="49">
        <v>194.36613190896352</v>
      </c>
      <c r="AT37" s="49">
        <v>445.24823116106484</v>
      </c>
      <c r="AU37" s="49">
        <v>35.159313765603521</v>
      </c>
      <c r="AV37" s="49">
        <v>8533.0216080694863</v>
      </c>
      <c r="AW37" s="49">
        <v>266.34744897842296</v>
      </c>
      <c r="AX37" s="46">
        <v>-1.0198554454087516</v>
      </c>
      <c r="AY37" s="46">
        <v>3.1400690739844146E-2</v>
      </c>
      <c r="AZ37" s="46">
        <v>-1.9647563187338568</v>
      </c>
      <c r="BA37" s="46">
        <v>8.9695423532609744E-2</v>
      </c>
      <c r="BB37" s="123">
        <v>2.37</v>
      </c>
      <c r="BC37" s="123">
        <f t="shared" si="2"/>
        <v>5.2305199992027811E-2</v>
      </c>
    </row>
    <row r="38" spans="1:55" x14ac:dyDescent="0.2">
      <c r="A38" s="5" t="s">
        <v>74</v>
      </c>
      <c r="B38" s="7" t="s">
        <v>209</v>
      </c>
      <c r="C38" s="8" t="s">
        <v>210</v>
      </c>
      <c r="D38" s="8" t="s">
        <v>204</v>
      </c>
      <c r="E38" s="46">
        <v>-0.23944577577694748</v>
      </c>
      <c r="F38" s="46">
        <v>2.2854664866319218E-2</v>
      </c>
      <c r="G38" s="46">
        <v>-0.45036095912457758</v>
      </c>
      <c r="H38" s="46">
        <v>5.771791856057628E-2</v>
      </c>
      <c r="I38" s="121">
        <v>1.91</v>
      </c>
      <c r="J38" s="121">
        <f t="shared" si="3"/>
        <v>28.823557471645323</v>
      </c>
      <c r="K38" s="121">
        <f t="shared" ref="K38:K39" si="6">I38*(J38/28.0855)*72.64*10^-2</f>
        <v>1.4238840469829643</v>
      </c>
      <c r="L38" s="121"/>
      <c r="M38" s="121">
        <v>61.658839361821975</v>
      </c>
      <c r="N38" s="121">
        <v>0.93226999777577624</v>
      </c>
      <c r="O38" s="121">
        <v>18.145969599564214</v>
      </c>
      <c r="P38" s="121">
        <v>7.0960729741415101</v>
      </c>
      <c r="Q38" s="121">
        <v>0.10820991045611687</v>
      </c>
      <c r="R38" s="121">
        <v>2.7364621586498785</v>
      </c>
      <c r="S38" s="121">
        <v>4.6613499888788814</v>
      </c>
      <c r="T38" s="121">
        <v>2.0081262228875536</v>
      </c>
      <c r="U38" s="121">
        <v>2.195412606369294</v>
      </c>
      <c r="V38" s="121">
        <v>0.16959822504179856</v>
      </c>
      <c r="W38" s="121">
        <v>167.51726522533477</v>
      </c>
      <c r="X38" s="121">
        <v>-0.20608538346024663</v>
      </c>
      <c r="Y38" s="175">
        <f t="shared" si="5"/>
        <v>-0.15487637079903116</v>
      </c>
      <c r="Z38" s="50"/>
      <c r="AA38" s="49">
        <v>1967.7219745726672</v>
      </c>
      <c r="AB38" s="49">
        <v>1.7928418477811183</v>
      </c>
      <c r="AC38" s="49">
        <v>34.715764852185629</v>
      </c>
      <c r="AD38" s="49">
        <v>17.486304501569805</v>
      </c>
      <c r="AE38" s="49">
        <v>0.29896532490820976</v>
      </c>
      <c r="AF38" s="49">
        <v>0.53311260267883442</v>
      </c>
      <c r="AG38" s="49">
        <v>1685.0031971101316</v>
      </c>
      <c r="AH38" s="49">
        <v>0.48096257778312268</v>
      </c>
      <c r="AI38" s="46">
        <v>-0.62157192643477743</v>
      </c>
      <c r="AJ38" s="46">
        <v>3.0477454491029628E-2</v>
      </c>
      <c r="AK38" s="46">
        <v>-1.2288758478579409</v>
      </c>
      <c r="AL38" s="46">
        <v>9.2274160246058112E-2</v>
      </c>
      <c r="AM38" s="176" t="s">
        <v>448</v>
      </c>
      <c r="AN38" s="176" t="s">
        <v>448</v>
      </c>
      <c r="AO38" s="48"/>
      <c r="AP38" s="49">
        <v>2991.6283252816156</v>
      </c>
      <c r="AQ38" s="49">
        <v>58.121364981660086</v>
      </c>
      <c r="AR38" s="49">
        <v>570.07283013553285</v>
      </c>
      <c r="AS38" s="49">
        <v>0</v>
      </c>
      <c r="AT38" s="49">
        <v>80.298584030739917</v>
      </c>
      <c r="AU38" s="49">
        <v>18.946647395068137</v>
      </c>
      <c r="AV38" s="49">
        <v>3340.6509477093482</v>
      </c>
      <c r="AW38" s="49">
        <v>50.548345448205538</v>
      </c>
      <c r="AX38" s="46">
        <v>-1.09599690673301</v>
      </c>
      <c r="AY38" s="46">
        <v>7.279988206094451E-2</v>
      </c>
      <c r="AZ38" s="46">
        <v>-2.0962713301380944</v>
      </c>
      <c r="BA38" s="46">
        <v>0.11091649993016803</v>
      </c>
      <c r="BB38" s="176" t="s">
        <v>448</v>
      </c>
      <c r="BC38" s="176" t="s">
        <v>448</v>
      </c>
    </row>
    <row r="39" spans="1:55" x14ac:dyDescent="0.2">
      <c r="A39" s="5" t="s">
        <v>75</v>
      </c>
      <c r="B39" s="7" t="s">
        <v>211</v>
      </c>
      <c r="C39" s="8" t="s">
        <v>212</v>
      </c>
      <c r="D39" s="8" t="s">
        <v>204</v>
      </c>
      <c r="E39" s="46">
        <v>-0.26689934579082752</v>
      </c>
      <c r="F39" s="46">
        <v>1.4568057324080445E-2</v>
      </c>
      <c r="G39" s="46">
        <v>-0.53293594680884715</v>
      </c>
      <c r="H39" s="46">
        <v>3.2638415138328096E-2</v>
      </c>
      <c r="I39" s="121">
        <v>2.02</v>
      </c>
      <c r="J39" s="121">
        <f t="shared" si="3"/>
        <v>28.804441193441267</v>
      </c>
      <c r="K39" s="121">
        <f t="shared" si="6"/>
        <v>1.5048891095935548</v>
      </c>
      <c r="L39" s="121"/>
      <c r="M39" s="121">
        <v>61.617946160899798</v>
      </c>
      <c r="N39" s="121">
        <v>1.0557983968695948</v>
      </c>
      <c r="O39" s="121">
        <v>17.907682838662044</v>
      </c>
      <c r="P39" s="121">
        <v>7.9263514203913985</v>
      </c>
      <c r="Q39" s="121">
        <v>0.12162126518060877</v>
      </c>
      <c r="R39" s="121">
        <v>3.1139237722966207</v>
      </c>
      <c r="S39" s="121">
        <v>4.0680216284548445</v>
      </c>
      <c r="T39" s="121">
        <v>1.5726887738871822</v>
      </c>
      <c r="U39" s="121">
        <v>2.2332180589197987</v>
      </c>
      <c r="V39" s="121">
        <v>0.11952434681542586</v>
      </c>
      <c r="W39" s="121">
        <v>168.80192839722423</v>
      </c>
      <c r="X39" s="121">
        <v>-0.21264998288826686</v>
      </c>
      <c r="Y39" s="175">
        <f t="shared" si="5"/>
        <v>-0.11359480989759663</v>
      </c>
      <c r="Z39" s="50"/>
      <c r="AA39" s="49">
        <v>1721.0864295408967</v>
      </c>
      <c r="AB39" s="49">
        <v>3.6004759368587216</v>
      </c>
      <c r="AC39" s="49">
        <v>31.95601311721898</v>
      </c>
      <c r="AD39" s="49">
        <v>12.284818691681672</v>
      </c>
      <c r="AE39" s="49">
        <v>0.45933068511424963</v>
      </c>
      <c r="AF39" s="49">
        <v>0.4104419881555092</v>
      </c>
      <c r="AG39" s="49">
        <v>1761.9647487367436</v>
      </c>
      <c r="AH39" s="49">
        <v>0.6177542287761757</v>
      </c>
      <c r="AI39" s="46">
        <v>-0.24107537530337897</v>
      </c>
      <c r="AJ39" s="46">
        <v>5.2184212831292216E-2</v>
      </c>
      <c r="AK39" s="46">
        <v>-0.47200885653162494</v>
      </c>
      <c r="AL39" s="46">
        <v>8.1037648877097496E-2</v>
      </c>
      <c r="AM39" s="176" t="s">
        <v>448</v>
      </c>
      <c r="AN39" s="176" t="s">
        <v>448</v>
      </c>
      <c r="AO39" s="48"/>
      <c r="AP39" s="49">
        <v>1682.5155645034822</v>
      </c>
      <c r="AQ39" s="49">
        <v>49.602826648296315</v>
      </c>
      <c r="AR39" s="49">
        <v>464.91758682237634</v>
      </c>
      <c r="AS39" s="49">
        <v>0</v>
      </c>
      <c r="AT39" s="49">
        <v>86.567687126673192</v>
      </c>
      <c r="AU39" s="49">
        <v>18.818153815642628</v>
      </c>
      <c r="AV39" s="49">
        <v>1998.9364462993738</v>
      </c>
      <c r="AW39" s="49">
        <v>54.256828857543752</v>
      </c>
      <c r="AX39" s="46">
        <v>-0.92449190942597848</v>
      </c>
      <c r="AY39" s="46">
        <v>0.10735000020526514</v>
      </c>
      <c r="AZ39" s="46">
        <v>-1.7919488835620168</v>
      </c>
      <c r="BA39" s="46">
        <v>0.26403300611447433</v>
      </c>
      <c r="BB39" s="176" t="s">
        <v>448</v>
      </c>
      <c r="BC39" s="176" t="s">
        <v>448</v>
      </c>
    </row>
    <row r="40" spans="1:55" x14ac:dyDescent="0.2">
      <c r="A40" s="10" t="s">
        <v>214</v>
      </c>
      <c r="B40" s="10"/>
      <c r="C40" s="8"/>
      <c r="D40" s="8"/>
      <c r="E40" s="157"/>
      <c r="F40" s="157"/>
      <c r="G40" s="157"/>
      <c r="H40" s="157"/>
      <c r="I40" s="157"/>
      <c r="J40" s="121"/>
      <c r="K40" s="121"/>
      <c r="L40" s="121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75"/>
      <c r="Z40" s="50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122"/>
      <c r="AN40" s="121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123"/>
      <c r="BC40" s="123"/>
    </row>
    <row r="41" spans="1:55" x14ac:dyDescent="0.2">
      <c r="A41" s="5" t="s">
        <v>148</v>
      </c>
      <c r="B41" s="7" t="s">
        <v>216</v>
      </c>
      <c r="C41" s="8" t="s">
        <v>217</v>
      </c>
      <c r="D41" s="11" t="s">
        <v>215</v>
      </c>
      <c r="E41" s="46">
        <v>-0.12003740863161805</v>
      </c>
      <c r="F41" s="46">
        <v>4.6987910903327872E-2</v>
      </c>
      <c r="G41" s="46">
        <v>-0.20536207124546846</v>
      </c>
      <c r="H41" s="46">
        <v>7.757806563652335E-2</v>
      </c>
      <c r="I41" s="121">
        <v>1.7926872437625616</v>
      </c>
      <c r="J41" s="121">
        <f t="shared" ref="J41:J49" si="7">M41/60.08*28.0855</f>
        <v>29.287402252274969</v>
      </c>
      <c r="K41" s="121">
        <f t="shared" ref="K41:K49" si="8">I41*(J41/28.0855)*72.64*10^-2</f>
        <v>1.3579352305752477</v>
      </c>
      <c r="L41" s="121"/>
      <c r="M41" s="121">
        <v>62.65108783239323</v>
      </c>
      <c r="N41" s="121">
        <v>0.79572925060435129</v>
      </c>
      <c r="O41" s="121">
        <v>16.680096696212729</v>
      </c>
      <c r="P41" s="121">
        <v>6.1643835616438354</v>
      </c>
      <c r="Q41" s="121">
        <v>0.10072522159548751</v>
      </c>
      <c r="R41" s="121">
        <v>2.6591458501208702</v>
      </c>
      <c r="S41" s="121">
        <v>5.4693795326349717</v>
      </c>
      <c r="T41" s="121">
        <v>3.3541498791297339</v>
      </c>
      <c r="U41" s="121">
        <v>2.3972602739726026</v>
      </c>
      <c r="V41" s="121">
        <v>0.19137792103142626</v>
      </c>
      <c r="W41" s="121">
        <v>100.72522159548751</v>
      </c>
      <c r="X41" s="121">
        <v>0.34161656310367799</v>
      </c>
      <c r="Y41" s="175">
        <f>(X41+1)*(I41/AVERAGE(I$41:I$42,I$44:I$49))-1</f>
        <v>0.34043580212423219</v>
      </c>
      <c r="Z41" s="50"/>
      <c r="AA41" s="176" t="s">
        <v>448</v>
      </c>
      <c r="AB41" s="176" t="s">
        <v>448</v>
      </c>
      <c r="AC41" s="176" t="s">
        <v>448</v>
      </c>
      <c r="AD41" s="176" t="s">
        <v>448</v>
      </c>
      <c r="AE41" s="176" t="s">
        <v>448</v>
      </c>
      <c r="AF41" s="176" t="s">
        <v>448</v>
      </c>
      <c r="AG41" s="176" t="s">
        <v>448</v>
      </c>
      <c r="AH41" s="176" t="s">
        <v>448</v>
      </c>
      <c r="AI41" s="176" t="s">
        <v>448</v>
      </c>
      <c r="AJ41" s="176" t="s">
        <v>448</v>
      </c>
      <c r="AK41" s="176" t="s">
        <v>448</v>
      </c>
      <c r="AL41" s="176" t="s">
        <v>448</v>
      </c>
      <c r="AM41" s="176" t="s">
        <v>448</v>
      </c>
      <c r="AN41" s="176" t="s">
        <v>448</v>
      </c>
      <c r="AO41" s="48"/>
      <c r="AP41" s="176" t="s">
        <v>448</v>
      </c>
      <c r="AQ41" s="176" t="s">
        <v>448</v>
      </c>
      <c r="AR41" s="176" t="s">
        <v>448</v>
      </c>
      <c r="AS41" s="176" t="s">
        <v>448</v>
      </c>
      <c r="AT41" s="176" t="s">
        <v>448</v>
      </c>
      <c r="AU41" s="176" t="s">
        <v>448</v>
      </c>
      <c r="AV41" s="176" t="s">
        <v>448</v>
      </c>
      <c r="AW41" s="176" t="s">
        <v>448</v>
      </c>
      <c r="AX41" s="176" t="s">
        <v>448</v>
      </c>
      <c r="AY41" s="176" t="s">
        <v>448</v>
      </c>
      <c r="AZ41" s="176" t="s">
        <v>448</v>
      </c>
      <c r="BA41" s="176" t="s">
        <v>448</v>
      </c>
      <c r="BB41" s="176" t="s">
        <v>448</v>
      </c>
      <c r="BC41" s="176" t="s">
        <v>448</v>
      </c>
    </row>
    <row r="42" spans="1:55" x14ac:dyDescent="0.2">
      <c r="A42" s="5" t="s">
        <v>149</v>
      </c>
      <c r="B42" s="7" t="s">
        <v>218</v>
      </c>
      <c r="C42" s="8" t="s">
        <v>219</v>
      </c>
      <c r="D42" s="11" t="s">
        <v>215</v>
      </c>
      <c r="E42" s="46">
        <v>-7.1720507548000967E-2</v>
      </c>
      <c r="F42" s="46">
        <v>0.111426542976332</v>
      </c>
      <c r="G42" s="46">
        <v>-0.14506629621971467</v>
      </c>
      <c r="H42" s="46">
        <v>0.18103863056269362</v>
      </c>
      <c r="I42" s="121">
        <v>1.5191032616445035</v>
      </c>
      <c r="J42" s="121">
        <f t="shared" si="7"/>
        <v>31.756468881273229</v>
      </c>
      <c r="K42" s="121">
        <f t="shared" si="8"/>
        <v>1.2477086255588326</v>
      </c>
      <c r="L42" s="121"/>
      <c r="M42" s="121">
        <v>67.932871068234334</v>
      </c>
      <c r="N42" s="121">
        <v>0.53260978796100888</v>
      </c>
      <c r="O42" s="121">
        <v>14.903024821625966</v>
      </c>
      <c r="P42" s="121">
        <v>4.9643251934478947</v>
      </c>
      <c r="Q42" s="121">
        <v>8.0393930258265495E-2</v>
      </c>
      <c r="R42" s="121">
        <v>1.617927846447593</v>
      </c>
      <c r="S42" s="121">
        <v>3.3463973470003014</v>
      </c>
      <c r="T42" s="121">
        <v>3.0449201085318056</v>
      </c>
      <c r="U42" s="121">
        <v>3.6277761029042304</v>
      </c>
      <c r="V42" s="121">
        <v>0.14068937795196465</v>
      </c>
      <c r="W42" s="121">
        <v>100.49241282283187</v>
      </c>
      <c r="X42" s="121">
        <v>0.45809131295512295</v>
      </c>
      <c r="Y42" s="175">
        <f t="shared" si="5"/>
        <v>0.23448295633588323</v>
      </c>
      <c r="Z42" s="50"/>
      <c r="AA42" s="176" t="s">
        <v>448</v>
      </c>
      <c r="AB42" s="176" t="s">
        <v>448</v>
      </c>
      <c r="AC42" s="176" t="s">
        <v>448</v>
      </c>
      <c r="AD42" s="176" t="s">
        <v>448</v>
      </c>
      <c r="AE42" s="176" t="s">
        <v>448</v>
      </c>
      <c r="AF42" s="176" t="s">
        <v>448</v>
      </c>
      <c r="AG42" s="176" t="s">
        <v>448</v>
      </c>
      <c r="AH42" s="176" t="s">
        <v>448</v>
      </c>
      <c r="AI42" s="176" t="s">
        <v>448</v>
      </c>
      <c r="AJ42" s="176" t="s">
        <v>448</v>
      </c>
      <c r="AK42" s="176" t="s">
        <v>448</v>
      </c>
      <c r="AL42" s="176" t="s">
        <v>448</v>
      </c>
      <c r="AM42" s="176" t="s">
        <v>448</v>
      </c>
      <c r="AN42" s="176" t="s">
        <v>448</v>
      </c>
      <c r="AO42" s="48"/>
      <c r="AP42" s="176" t="s">
        <v>448</v>
      </c>
      <c r="AQ42" s="176" t="s">
        <v>448</v>
      </c>
      <c r="AR42" s="176" t="s">
        <v>448</v>
      </c>
      <c r="AS42" s="176" t="s">
        <v>448</v>
      </c>
      <c r="AT42" s="176" t="s">
        <v>448</v>
      </c>
      <c r="AU42" s="176" t="s">
        <v>448</v>
      </c>
      <c r="AV42" s="176" t="s">
        <v>448</v>
      </c>
      <c r="AW42" s="176" t="s">
        <v>448</v>
      </c>
      <c r="AX42" s="176" t="s">
        <v>448</v>
      </c>
      <c r="AY42" s="176" t="s">
        <v>448</v>
      </c>
      <c r="AZ42" s="176" t="s">
        <v>448</v>
      </c>
      <c r="BA42" s="176" t="s">
        <v>448</v>
      </c>
      <c r="BB42" s="176" t="s">
        <v>448</v>
      </c>
      <c r="BC42" s="176" t="s">
        <v>448</v>
      </c>
    </row>
    <row r="43" spans="1:55" x14ac:dyDescent="0.2">
      <c r="A43" s="5" t="s">
        <v>150</v>
      </c>
      <c r="B43" s="7" t="s">
        <v>220</v>
      </c>
      <c r="C43" s="8" t="s">
        <v>221</v>
      </c>
      <c r="D43" s="11" t="s">
        <v>222</v>
      </c>
      <c r="E43" s="46">
        <v>-0.12926377728508798</v>
      </c>
      <c r="F43" s="46">
        <v>6.7314092345076487E-2</v>
      </c>
      <c r="G43" s="46">
        <v>-0.2411509573153614</v>
      </c>
      <c r="H43" s="46">
        <v>8.1131330110744707E-2</v>
      </c>
      <c r="I43" s="121">
        <v>2.2376317742018581</v>
      </c>
      <c r="J43" s="121">
        <f t="shared" si="7"/>
        <v>24.458901009699499</v>
      </c>
      <c r="K43" s="121">
        <f t="shared" si="8"/>
        <v>1.415530512690641</v>
      </c>
      <c r="L43" s="50"/>
      <c r="M43" s="121">
        <v>52.322044210099371</v>
      </c>
      <c r="N43" s="121">
        <v>1.2269316568647333</v>
      </c>
      <c r="O43" s="121">
        <v>18.48509430135875</v>
      </c>
      <c r="P43" s="121">
        <v>9.9371324274994937</v>
      </c>
      <c r="Q43" s="121">
        <v>0.16223889677550191</v>
      </c>
      <c r="R43" s="121">
        <v>4.7860474548773064</v>
      </c>
      <c r="S43" s="121">
        <v>8.1727844250659096</v>
      </c>
      <c r="T43" s="121">
        <v>3.1535185560738186</v>
      </c>
      <c r="U43" s="121">
        <v>1.5311295883187994</v>
      </c>
      <c r="V43" s="121">
        <v>0.31433786250253498</v>
      </c>
      <c r="W43" s="121">
        <v>70.979517339282083</v>
      </c>
      <c r="X43" s="121">
        <v>0.58997277574988072</v>
      </c>
      <c r="Y43" s="175">
        <f t="shared" si="5"/>
        <v>0.98285696944842549</v>
      </c>
      <c r="Z43" s="50"/>
      <c r="AA43" s="176" t="s">
        <v>448</v>
      </c>
      <c r="AB43" s="176" t="s">
        <v>448</v>
      </c>
      <c r="AC43" s="176" t="s">
        <v>448</v>
      </c>
      <c r="AD43" s="176" t="s">
        <v>448</v>
      </c>
      <c r="AE43" s="176" t="s">
        <v>448</v>
      </c>
      <c r="AF43" s="176" t="s">
        <v>448</v>
      </c>
      <c r="AG43" s="176" t="s">
        <v>448</v>
      </c>
      <c r="AH43" s="176" t="s">
        <v>448</v>
      </c>
      <c r="AI43" s="176" t="s">
        <v>448</v>
      </c>
      <c r="AJ43" s="176" t="s">
        <v>448</v>
      </c>
      <c r="AK43" s="176" t="s">
        <v>448</v>
      </c>
      <c r="AL43" s="176" t="s">
        <v>448</v>
      </c>
      <c r="AM43" s="176" t="s">
        <v>448</v>
      </c>
      <c r="AN43" s="176" t="s">
        <v>448</v>
      </c>
      <c r="AO43" s="48"/>
      <c r="AP43" s="176" t="s">
        <v>448</v>
      </c>
      <c r="AQ43" s="176" t="s">
        <v>448</v>
      </c>
      <c r="AR43" s="176" t="s">
        <v>448</v>
      </c>
      <c r="AS43" s="176" t="s">
        <v>448</v>
      </c>
      <c r="AT43" s="176" t="s">
        <v>448</v>
      </c>
      <c r="AU43" s="176" t="s">
        <v>448</v>
      </c>
      <c r="AV43" s="176" t="s">
        <v>448</v>
      </c>
      <c r="AW43" s="176" t="s">
        <v>448</v>
      </c>
      <c r="AX43" s="176" t="s">
        <v>448</v>
      </c>
      <c r="AY43" s="176" t="s">
        <v>448</v>
      </c>
      <c r="AZ43" s="176" t="s">
        <v>448</v>
      </c>
      <c r="BA43" s="176" t="s">
        <v>448</v>
      </c>
      <c r="BB43" s="176" t="s">
        <v>448</v>
      </c>
      <c r="BC43" s="176" t="s">
        <v>448</v>
      </c>
    </row>
    <row r="44" spans="1:55" x14ac:dyDescent="0.2">
      <c r="A44" s="5" t="s">
        <v>151</v>
      </c>
      <c r="B44" s="7" t="s">
        <v>223</v>
      </c>
      <c r="C44" s="8" t="s">
        <v>224</v>
      </c>
      <c r="D44" s="11" t="s">
        <v>222</v>
      </c>
      <c r="E44" s="46">
        <v>-0.10035292243765204</v>
      </c>
      <c r="F44" s="46">
        <v>3.1678537596227914E-2</v>
      </c>
      <c r="G44" s="46">
        <v>-0.21457303796384997</v>
      </c>
      <c r="H44" s="46">
        <v>0.1085193026396514</v>
      </c>
      <c r="I44" s="121">
        <v>1.7317927441251701</v>
      </c>
      <c r="J44" s="121">
        <f t="shared" si="7"/>
        <v>28.932825286659561</v>
      </c>
      <c r="K44" s="121">
        <f t="shared" si="8"/>
        <v>1.2959266942391847</v>
      </c>
      <c r="L44" s="50"/>
      <c r="M44" s="121">
        <v>61.892583120204606</v>
      </c>
      <c r="N44" s="121">
        <v>0.91048593350383633</v>
      </c>
      <c r="O44" s="121">
        <v>16.98209718670077</v>
      </c>
      <c r="P44" s="121">
        <v>6.8337595907928392</v>
      </c>
      <c r="Q44" s="121">
        <v>0.10230179028132992</v>
      </c>
      <c r="R44" s="121">
        <v>3.1099744245524295</v>
      </c>
      <c r="S44" s="121">
        <v>5.3401534526854224</v>
      </c>
      <c r="T44" s="121">
        <v>2.8235294117647061</v>
      </c>
      <c r="U44" s="121">
        <v>1.5447570332480818</v>
      </c>
      <c r="V44" s="121">
        <v>0.20460358056265984</v>
      </c>
      <c r="W44" s="121">
        <v>81.84143222506394</v>
      </c>
      <c r="X44" s="121">
        <v>0.6311857328732422</v>
      </c>
      <c r="Y44" s="175">
        <f t="shared" si="5"/>
        <v>0.57439031508036531</v>
      </c>
      <c r="Z44" s="50"/>
      <c r="AA44" s="176" t="s">
        <v>448</v>
      </c>
      <c r="AB44" s="176" t="s">
        <v>448</v>
      </c>
      <c r="AC44" s="176" t="s">
        <v>448</v>
      </c>
      <c r="AD44" s="176" t="s">
        <v>448</v>
      </c>
      <c r="AE44" s="176" t="s">
        <v>448</v>
      </c>
      <c r="AF44" s="176" t="s">
        <v>448</v>
      </c>
      <c r="AG44" s="176" t="s">
        <v>448</v>
      </c>
      <c r="AH44" s="176" t="s">
        <v>448</v>
      </c>
      <c r="AI44" s="176" t="s">
        <v>448</v>
      </c>
      <c r="AJ44" s="176" t="s">
        <v>448</v>
      </c>
      <c r="AK44" s="176" t="s">
        <v>448</v>
      </c>
      <c r="AL44" s="176" t="s">
        <v>448</v>
      </c>
      <c r="AM44" s="176" t="s">
        <v>448</v>
      </c>
      <c r="AN44" s="176" t="s">
        <v>448</v>
      </c>
      <c r="AO44" s="48"/>
      <c r="AP44" s="176" t="s">
        <v>448</v>
      </c>
      <c r="AQ44" s="176" t="s">
        <v>448</v>
      </c>
      <c r="AR44" s="176" t="s">
        <v>448</v>
      </c>
      <c r="AS44" s="176" t="s">
        <v>448</v>
      </c>
      <c r="AT44" s="176" t="s">
        <v>448</v>
      </c>
      <c r="AU44" s="176" t="s">
        <v>448</v>
      </c>
      <c r="AV44" s="176" t="s">
        <v>448</v>
      </c>
      <c r="AW44" s="176" t="s">
        <v>448</v>
      </c>
      <c r="AX44" s="176" t="s">
        <v>448</v>
      </c>
      <c r="AY44" s="176" t="s">
        <v>448</v>
      </c>
      <c r="AZ44" s="176" t="s">
        <v>448</v>
      </c>
      <c r="BA44" s="176" t="s">
        <v>448</v>
      </c>
      <c r="BB44" s="176" t="s">
        <v>448</v>
      </c>
      <c r="BC44" s="176" t="s">
        <v>448</v>
      </c>
    </row>
    <row r="45" spans="1:55" x14ac:dyDescent="0.2">
      <c r="A45" s="5" t="s">
        <v>76</v>
      </c>
      <c r="B45" s="7" t="s">
        <v>225</v>
      </c>
      <c r="C45" s="8" t="s">
        <v>226</v>
      </c>
      <c r="D45" s="8" t="s">
        <v>227</v>
      </c>
      <c r="E45" s="46">
        <v>-0.13177164165974661</v>
      </c>
      <c r="F45" s="46">
        <v>3.9419116105853566E-2</v>
      </c>
      <c r="G45" s="46">
        <v>-0.28264822722967597</v>
      </c>
      <c r="H45" s="46">
        <v>6.162388624242137E-2</v>
      </c>
      <c r="I45" s="121">
        <v>1.91</v>
      </c>
      <c r="J45" s="121">
        <f t="shared" si="7"/>
        <v>28.38986719387589</v>
      </c>
      <c r="K45" s="121">
        <f t="shared" si="8"/>
        <v>1.4024597426286183</v>
      </c>
      <c r="L45" s="50"/>
      <c r="M45" s="121">
        <v>60.731096865217403</v>
      </c>
      <c r="N45" s="121">
        <v>0.98753954548412426</v>
      </c>
      <c r="O45" s="121">
        <v>17.082883027641603</v>
      </c>
      <c r="P45" s="121">
        <v>7.4970279630993728</v>
      </c>
      <c r="Q45" s="121">
        <v>0.11581615611960411</v>
      </c>
      <c r="R45" s="121">
        <v>3.0091519134647138</v>
      </c>
      <c r="S45" s="121">
        <v>5.904555816454816</v>
      </c>
      <c r="T45" s="121">
        <v>2.5955227844661275</v>
      </c>
      <c r="U45" s="121">
        <v>1.5200870490698037</v>
      </c>
      <c r="V45" s="121">
        <v>0.25541598715662689</v>
      </c>
      <c r="W45" s="121">
        <v>184.06496240437079</v>
      </c>
      <c r="X45" s="121">
        <v>-0.28833103841288488</v>
      </c>
      <c r="Y45" s="175">
        <f t="shared" si="5"/>
        <v>-0.24242702794970961</v>
      </c>
      <c r="Z45" s="50"/>
      <c r="AA45" s="49">
        <v>1666.741826176682</v>
      </c>
      <c r="AB45" s="49">
        <v>5.0662426289063527</v>
      </c>
      <c r="AC45" s="49">
        <v>44.618728735418571</v>
      </c>
      <c r="AD45" s="49">
        <v>32.29221455062374</v>
      </c>
      <c r="AE45" s="49">
        <v>0.91563298932779291</v>
      </c>
      <c r="AF45" s="49">
        <v>0.45633128300237519</v>
      </c>
      <c r="AG45" s="49">
        <v>1194.4406354576977</v>
      </c>
      <c r="AH45" s="49">
        <v>1.2887924192849831</v>
      </c>
      <c r="AI45" s="46">
        <v>-0.62146043519755167</v>
      </c>
      <c r="AJ45" s="46">
        <v>2.1828211590604191E-2</v>
      </c>
      <c r="AK45" s="46">
        <v>-1.1915696191479919</v>
      </c>
      <c r="AL45" s="46">
        <v>0.11481760510316427</v>
      </c>
      <c r="AM45" s="121"/>
      <c r="AN45" s="121"/>
      <c r="AO45" s="48"/>
      <c r="AP45" s="49">
        <v>1185.9851487205947</v>
      </c>
      <c r="AQ45" s="49">
        <v>126.51490743401988</v>
      </c>
      <c r="AR45" s="49">
        <v>519.29868763769912</v>
      </c>
      <c r="AS45" s="49">
        <v>0</v>
      </c>
      <c r="AT45" s="49">
        <v>60.911902722844815</v>
      </c>
      <c r="AU45" s="49">
        <v>5.2678543810321559</v>
      </c>
      <c r="AV45" s="49">
        <v>1592.2555838796352</v>
      </c>
      <c r="AW45" s="49">
        <v>39.348976746472957</v>
      </c>
      <c r="AX45" s="46">
        <v>-0.77580186044686383</v>
      </c>
      <c r="AY45" s="46">
        <v>7.0587717161625332E-2</v>
      </c>
      <c r="AZ45" s="46">
        <v>-1.4858317352024475</v>
      </c>
      <c r="BA45" s="46">
        <v>8.2011887814397416E-2</v>
      </c>
      <c r="BB45" s="176" t="s">
        <v>448</v>
      </c>
      <c r="BC45" s="176" t="s">
        <v>448</v>
      </c>
    </row>
    <row r="46" spans="1:55" x14ac:dyDescent="0.2">
      <c r="A46" s="5" t="s">
        <v>77</v>
      </c>
      <c r="B46" s="7" t="s">
        <v>228</v>
      </c>
      <c r="C46" s="8" t="s">
        <v>229</v>
      </c>
      <c r="D46" s="8" t="s">
        <v>227</v>
      </c>
      <c r="E46" s="46">
        <v>-0.11088881916770932</v>
      </c>
      <c r="F46" s="46">
        <v>5.4850701170996493E-3</v>
      </c>
      <c r="G46" s="46">
        <v>-0.23877088847368277</v>
      </c>
      <c r="H46" s="46">
        <v>2.8835065056457245E-2</v>
      </c>
      <c r="I46" s="121">
        <v>1.92</v>
      </c>
      <c r="J46" s="121">
        <f t="shared" si="7"/>
        <v>28.078758832442091</v>
      </c>
      <c r="K46" s="121">
        <f t="shared" si="8"/>
        <v>1.3943532427231486</v>
      </c>
      <c r="L46" s="50"/>
      <c r="M46" s="121">
        <v>60.065579414755682</v>
      </c>
      <c r="N46" s="121">
        <v>0.98153707146245917</v>
      </c>
      <c r="O46" s="121">
        <v>16.71265824382025</v>
      </c>
      <c r="P46" s="121">
        <v>7.5910975173396009</v>
      </c>
      <c r="Q46" s="121">
        <v>0.1203964391190958</v>
      </c>
      <c r="R46" s="121">
        <v>3.0813325944039778</v>
      </c>
      <c r="S46" s="121">
        <v>5.8667756350406854</v>
      </c>
      <c r="T46" s="121">
        <v>2.6630059839054243</v>
      </c>
      <c r="U46" s="121">
        <v>2.3773195181990951</v>
      </c>
      <c r="V46" s="121">
        <v>0.23263040778943939</v>
      </c>
      <c r="W46" s="121">
        <v>194.87898196396017</v>
      </c>
      <c r="X46" s="121">
        <v>-0.33518823698327016</v>
      </c>
      <c r="Y46" s="175">
        <f t="shared" si="5"/>
        <v>-0.28860140451458427</v>
      </c>
      <c r="Z46" s="50"/>
      <c r="AA46" s="49">
        <v>2218.6917558456207</v>
      </c>
      <c r="AB46" s="49">
        <v>2.3667762614397474</v>
      </c>
      <c r="AC46" s="49">
        <v>29.022128149450825</v>
      </c>
      <c r="AD46" s="49">
        <v>387.91835530160722</v>
      </c>
      <c r="AE46" s="49">
        <v>0.1983315672162228</v>
      </c>
      <c r="AF46" s="49">
        <v>0.18260586898724418</v>
      </c>
      <c r="AG46" s="49">
        <v>2587.1511892331578</v>
      </c>
      <c r="AH46" s="49">
        <v>0.31881701633377041</v>
      </c>
      <c r="AI46" s="46">
        <v>-0.44550346629339543</v>
      </c>
      <c r="AJ46" s="46">
        <v>0.13317025035145014</v>
      </c>
      <c r="AK46" s="46">
        <v>-0.80840883934707453</v>
      </c>
      <c r="AL46" s="46">
        <v>0.22086908634580307</v>
      </c>
      <c r="AM46" s="121">
        <v>2.91</v>
      </c>
      <c r="AN46" s="121">
        <f t="shared" si="1"/>
        <v>19.471906412310947</v>
      </c>
      <c r="AO46" s="48"/>
      <c r="AP46" s="49">
        <v>11114.446874985249</v>
      </c>
      <c r="AQ46" s="49">
        <v>1446.6361058582336</v>
      </c>
      <c r="AR46" s="49">
        <v>14055.135151891014</v>
      </c>
      <c r="AS46" s="49">
        <v>3768.3335130872674</v>
      </c>
      <c r="AT46" s="49">
        <v>4808.9152782557676</v>
      </c>
      <c r="AU46" s="49">
        <v>195.08297669705996</v>
      </c>
      <c r="AV46" s="49">
        <v>20110.277668389663</v>
      </c>
      <c r="AW46" s="49">
        <v>1529.123068798601</v>
      </c>
      <c r="AX46" s="46">
        <v>-0.4393707866647556</v>
      </c>
      <c r="AY46" s="46">
        <v>5.0974852497464335E-2</v>
      </c>
      <c r="AZ46" s="46">
        <v>-0.82557286422851872</v>
      </c>
      <c r="BA46" s="46">
        <v>7.8864891534623768E-2</v>
      </c>
      <c r="BB46" s="123">
        <v>3.13</v>
      </c>
      <c r="BC46" s="123">
        <f t="shared" si="2"/>
        <v>0.16280062963356937</v>
      </c>
    </row>
    <row r="47" spans="1:55" x14ac:dyDescent="0.2">
      <c r="A47" s="9" t="s">
        <v>78</v>
      </c>
      <c r="B47" s="7" t="s">
        <v>230</v>
      </c>
      <c r="C47" s="8" t="s">
        <v>79</v>
      </c>
      <c r="D47" s="8" t="s">
        <v>227</v>
      </c>
      <c r="E47" s="157" t="s">
        <v>448</v>
      </c>
      <c r="F47" s="157" t="s">
        <v>448</v>
      </c>
      <c r="G47" s="157" t="s">
        <v>448</v>
      </c>
      <c r="H47" s="157" t="s">
        <v>448</v>
      </c>
      <c r="I47" s="157" t="s">
        <v>448</v>
      </c>
      <c r="J47" s="121">
        <f t="shared" si="7"/>
        <v>31.970120648509919</v>
      </c>
      <c r="K47" s="157" t="s">
        <v>448</v>
      </c>
      <c r="L47" s="50"/>
      <c r="M47" s="123">
        <v>68.389911112939984</v>
      </c>
      <c r="N47" s="123">
        <v>0.54133159410301657</v>
      </c>
      <c r="O47" s="123">
        <v>14.732314037644713</v>
      </c>
      <c r="P47" s="123">
        <v>4.3104160577174779</v>
      </c>
      <c r="Q47" s="123">
        <v>7.3863937139290112E-2</v>
      </c>
      <c r="R47" s="123">
        <v>1.5582255232124216</v>
      </c>
      <c r="S47" s="123">
        <v>3.5920133814312316</v>
      </c>
      <c r="T47" s="123">
        <v>2.5902969736518178</v>
      </c>
      <c r="U47" s="123">
        <v>3.8449720702644168</v>
      </c>
      <c r="V47" s="123">
        <v>0.10523081455460509</v>
      </c>
      <c r="W47" s="123">
        <v>138.62136148058556</v>
      </c>
      <c r="X47" s="123">
        <v>6.4142787572201598E-2</v>
      </c>
      <c r="Y47" s="177" t="s">
        <v>448</v>
      </c>
      <c r="Z47" s="50"/>
      <c r="AA47" s="49">
        <v>1160.7248342466105</v>
      </c>
      <c r="AB47" s="49">
        <v>18.229772390936873</v>
      </c>
      <c r="AC47" s="49">
        <v>37.970251154565872</v>
      </c>
      <c r="AD47" s="49">
        <v>698.85576197541513</v>
      </c>
      <c r="AE47" s="49">
        <v>0.86525676308774369</v>
      </c>
      <c r="AF47" s="49">
        <v>0.34206084838330353</v>
      </c>
      <c r="AG47" s="49">
        <v>2060.9976981437762</v>
      </c>
      <c r="AH47" s="49">
        <v>0.47604091810017729</v>
      </c>
      <c r="AI47" s="46">
        <v>-0.10871010285682381</v>
      </c>
      <c r="AJ47" s="46">
        <v>7.0647425290793028E-2</v>
      </c>
      <c r="AK47" s="46">
        <v>-0.18797696135661734</v>
      </c>
      <c r="AL47" s="46">
        <v>6.8717199457695249E-2</v>
      </c>
      <c r="AM47" s="121">
        <v>3.05</v>
      </c>
      <c r="AN47" s="121">
        <f t="shared" si="1"/>
        <v>16.25814609030104</v>
      </c>
      <c r="AO47" s="48"/>
      <c r="AP47" s="49">
        <v>6516.3657300998157</v>
      </c>
      <c r="AQ47" s="49">
        <v>1499.8117971105073</v>
      </c>
      <c r="AR47" s="49">
        <v>8630.2124967661275</v>
      </c>
      <c r="AS47" s="49">
        <v>2602.0341040240191</v>
      </c>
      <c r="AT47" s="49">
        <v>2884.8199159807314</v>
      </c>
      <c r="AU47" s="49">
        <v>142.59143129253482</v>
      </c>
      <c r="AV47" s="49">
        <v>15530.826230673203</v>
      </c>
      <c r="AW47" s="49">
        <v>913.74290695158174</v>
      </c>
      <c r="AX47" s="46">
        <v>-0.2162101740813549</v>
      </c>
      <c r="AY47" s="46">
        <v>4.7924254610992797E-2</v>
      </c>
      <c r="AZ47" s="46">
        <v>-0.40363058071397617</v>
      </c>
      <c r="BA47" s="46">
        <v>0.10470206165746329</v>
      </c>
      <c r="BB47" s="123">
        <v>3.83</v>
      </c>
      <c r="BC47" s="123">
        <f t="shared" si="2"/>
        <v>0.1538462837630474</v>
      </c>
    </row>
    <row r="48" spans="1:55" x14ac:dyDescent="0.2">
      <c r="A48" s="9" t="s">
        <v>152</v>
      </c>
      <c r="B48" s="7" t="s">
        <v>231</v>
      </c>
      <c r="C48" s="8" t="s">
        <v>232</v>
      </c>
      <c r="D48" s="11" t="s">
        <v>215</v>
      </c>
      <c r="E48" s="46">
        <v>-0.1101206404053497</v>
      </c>
      <c r="F48" s="46">
        <v>6.8091267585198276E-2</v>
      </c>
      <c r="G48" s="46">
        <v>-0.18483198012886337</v>
      </c>
      <c r="H48" s="46">
        <v>0.14682870109968943</v>
      </c>
      <c r="I48" s="121">
        <v>1.871052893034399</v>
      </c>
      <c r="J48" s="121">
        <f t="shared" si="7"/>
        <v>28.225925862896297</v>
      </c>
      <c r="K48" s="121">
        <f t="shared" si="8"/>
        <v>1.3659284063838408</v>
      </c>
      <c r="L48" s="50"/>
      <c r="M48" s="121">
        <v>60.380396497936999</v>
      </c>
      <c r="N48" s="121">
        <v>0.92583274630170065</v>
      </c>
      <c r="O48" s="121">
        <v>16.604609036932676</v>
      </c>
      <c r="P48" s="121">
        <v>7.2053939820871484</v>
      </c>
      <c r="Q48" s="121">
        <v>0.11069739357955116</v>
      </c>
      <c r="R48" s="121">
        <v>2.9787662272315587</v>
      </c>
      <c r="S48" s="121">
        <v>5.9977860521284088</v>
      </c>
      <c r="T48" s="121">
        <v>3.149844017309047</v>
      </c>
      <c r="U48" s="121">
        <v>2.2542014692563148</v>
      </c>
      <c r="V48" s="121">
        <v>0.181141189493811</v>
      </c>
      <c r="W48" s="121">
        <v>130.82419241219682</v>
      </c>
      <c r="X48" s="121">
        <v>-4.4893175090191528E-3</v>
      </c>
      <c r="Y48" s="175">
        <f t="shared" si="5"/>
        <v>3.8114050332000771E-2</v>
      </c>
      <c r="Z48" s="50"/>
      <c r="AA48" s="176" t="s">
        <v>448</v>
      </c>
      <c r="AB48" s="176" t="s">
        <v>448</v>
      </c>
      <c r="AC48" s="176" t="s">
        <v>448</v>
      </c>
      <c r="AD48" s="176" t="s">
        <v>448</v>
      </c>
      <c r="AE48" s="176" t="s">
        <v>448</v>
      </c>
      <c r="AF48" s="176" t="s">
        <v>448</v>
      </c>
      <c r="AG48" s="176" t="s">
        <v>448</v>
      </c>
      <c r="AH48" s="176" t="s">
        <v>448</v>
      </c>
      <c r="AI48" s="176" t="s">
        <v>448</v>
      </c>
      <c r="AJ48" s="176" t="s">
        <v>448</v>
      </c>
      <c r="AK48" s="176" t="s">
        <v>448</v>
      </c>
      <c r="AL48" s="176" t="s">
        <v>448</v>
      </c>
      <c r="AM48" s="176" t="s">
        <v>448</v>
      </c>
      <c r="AN48" s="176" t="s">
        <v>448</v>
      </c>
      <c r="AO48" s="48"/>
      <c r="AP48" s="176" t="s">
        <v>448</v>
      </c>
      <c r="AQ48" s="176" t="s">
        <v>448</v>
      </c>
      <c r="AR48" s="176" t="s">
        <v>448</v>
      </c>
      <c r="AS48" s="176" t="s">
        <v>448</v>
      </c>
      <c r="AT48" s="176" t="s">
        <v>448</v>
      </c>
      <c r="AU48" s="176" t="s">
        <v>448</v>
      </c>
      <c r="AV48" s="176" t="s">
        <v>448</v>
      </c>
      <c r="AW48" s="176" t="s">
        <v>448</v>
      </c>
      <c r="AX48" s="176" t="s">
        <v>448</v>
      </c>
      <c r="AY48" s="176" t="s">
        <v>448</v>
      </c>
      <c r="AZ48" s="176" t="s">
        <v>448</v>
      </c>
      <c r="BA48" s="176" t="s">
        <v>448</v>
      </c>
      <c r="BB48" s="176" t="s">
        <v>448</v>
      </c>
      <c r="BC48" s="176" t="s">
        <v>448</v>
      </c>
    </row>
    <row r="49" spans="1:55" x14ac:dyDescent="0.2">
      <c r="A49" s="37" t="s">
        <v>153</v>
      </c>
      <c r="B49" s="39" t="s">
        <v>233</v>
      </c>
      <c r="C49" s="37" t="s">
        <v>234</v>
      </c>
      <c r="D49" s="40" t="s">
        <v>215</v>
      </c>
      <c r="E49" s="62">
        <v>-7.7243520162399257E-2</v>
      </c>
      <c r="F49" s="62">
        <v>5.9474273676792151E-2</v>
      </c>
      <c r="G49" s="62">
        <v>-0.15233801932978963</v>
      </c>
      <c r="H49" s="62">
        <v>0.14403717816119735</v>
      </c>
      <c r="I49" s="144">
        <v>1.8152285403936874</v>
      </c>
      <c r="J49" s="144">
        <f t="shared" si="7"/>
        <v>28.277147424095229</v>
      </c>
      <c r="K49" s="144">
        <f t="shared" si="8"/>
        <v>1.3275796384891805</v>
      </c>
      <c r="L49" s="55"/>
      <c r="M49" s="144">
        <v>60.489968746849485</v>
      </c>
      <c r="N49" s="144">
        <v>0.84685956245589278</v>
      </c>
      <c r="O49" s="144">
        <v>16.715394697046072</v>
      </c>
      <c r="P49" s="144">
        <v>6.7748764996471422</v>
      </c>
      <c r="Q49" s="144">
        <v>0.10081661457808247</v>
      </c>
      <c r="R49" s="144">
        <v>2.7522935779816513</v>
      </c>
      <c r="S49" s="144">
        <v>5.9280169371912494</v>
      </c>
      <c r="T49" s="144">
        <v>3.1757233592095977</v>
      </c>
      <c r="U49" s="144">
        <v>2.197802197802198</v>
      </c>
      <c r="V49" s="144">
        <v>0.18146990624054846</v>
      </c>
      <c r="W49" s="144">
        <v>80.653291662465975</v>
      </c>
      <c r="X49" s="144">
        <v>0.61770485904784334</v>
      </c>
      <c r="Y49" s="144">
        <f>(X49+1)*(I49/AVERAGE(I$41:I$42,I$44:I$49))-1</f>
        <v>0.63660427316765289</v>
      </c>
      <c r="Z49" s="55"/>
      <c r="AA49" s="159" t="s">
        <v>448</v>
      </c>
      <c r="AB49" s="159" t="s">
        <v>448</v>
      </c>
      <c r="AC49" s="159" t="s">
        <v>448</v>
      </c>
      <c r="AD49" s="159" t="s">
        <v>448</v>
      </c>
      <c r="AE49" s="159" t="s">
        <v>448</v>
      </c>
      <c r="AF49" s="159" t="s">
        <v>448</v>
      </c>
      <c r="AG49" s="159" t="s">
        <v>448</v>
      </c>
      <c r="AH49" s="159" t="s">
        <v>448</v>
      </c>
      <c r="AI49" s="159" t="s">
        <v>448</v>
      </c>
      <c r="AJ49" s="159" t="s">
        <v>448</v>
      </c>
      <c r="AK49" s="159" t="s">
        <v>448</v>
      </c>
      <c r="AL49" s="159" t="s">
        <v>448</v>
      </c>
      <c r="AM49" s="159" t="s">
        <v>448</v>
      </c>
      <c r="AN49" s="159" t="s">
        <v>448</v>
      </c>
      <c r="AO49" s="159"/>
      <c r="AP49" s="159" t="s">
        <v>448</v>
      </c>
      <c r="AQ49" s="159" t="s">
        <v>448</v>
      </c>
      <c r="AR49" s="159" t="s">
        <v>448</v>
      </c>
      <c r="AS49" s="159" t="s">
        <v>448</v>
      </c>
      <c r="AT49" s="159" t="s">
        <v>448</v>
      </c>
      <c r="AU49" s="159" t="s">
        <v>448</v>
      </c>
      <c r="AV49" s="159" t="s">
        <v>448</v>
      </c>
      <c r="AW49" s="159" t="s">
        <v>448</v>
      </c>
      <c r="AX49" s="159" t="s">
        <v>448</v>
      </c>
      <c r="AY49" s="159" t="s">
        <v>448</v>
      </c>
      <c r="AZ49" s="159" t="s">
        <v>448</v>
      </c>
      <c r="BA49" s="159" t="s">
        <v>448</v>
      </c>
      <c r="BB49" s="159" t="s">
        <v>448</v>
      </c>
      <c r="BC49" s="159" t="s">
        <v>448</v>
      </c>
    </row>
    <row r="50" spans="1:55" x14ac:dyDescent="0.2">
      <c r="A50" s="36"/>
    </row>
    <row r="51" spans="1:55" x14ac:dyDescent="0.2">
      <c r="A51" s="45" t="s">
        <v>513</v>
      </c>
      <c r="B51" s="36" t="s">
        <v>514</v>
      </c>
      <c r="D51" s="36"/>
      <c r="E51" s="36"/>
      <c r="F51" s="36"/>
      <c r="G51" s="36"/>
      <c r="H51" s="36"/>
      <c r="I51" s="181"/>
    </row>
    <row r="52" spans="1:55" x14ac:dyDescent="0.2">
      <c r="A52" s="73"/>
      <c r="B52" s="36" t="s">
        <v>515</v>
      </c>
      <c r="D52" s="36"/>
      <c r="E52" s="36"/>
      <c r="F52" s="36"/>
      <c r="G52" s="36"/>
      <c r="H52" s="36"/>
      <c r="I52" s="181"/>
    </row>
    <row r="53" spans="1:55" x14ac:dyDescent="0.2">
      <c r="A53" s="73"/>
      <c r="B53" s="36" t="s">
        <v>516</v>
      </c>
      <c r="D53" s="36"/>
      <c r="E53" s="36"/>
      <c r="F53" s="36"/>
      <c r="G53" s="36"/>
      <c r="H53" s="36"/>
      <c r="I53" s="36"/>
    </row>
    <row r="54" spans="1:55" x14ac:dyDescent="0.2">
      <c r="A54" s="73"/>
      <c r="B54" s="36" t="s">
        <v>517</v>
      </c>
    </row>
    <row r="55" spans="1:55" x14ac:dyDescent="0.2">
      <c r="A55" s="73"/>
      <c r="B55" s="36" t="s">
        <v>525</v>
      </c>
    </row>
    <row r="56" spans="1:55" x14ac:dyDescent="0.2">
      <c r="A56" s="73"/>
      <c r="B56" s="36" t="s">
        <v>521</v>
      </c>
    </row>
  </sheetData>
  <mergeCells count="4">
    <mergeCell ref="E2:I2"/>
    <mergeCell ref="M2:Y2"/>
    <mergeCell ref="AA2:AM2"/>
    <mergeCell ref="AP2:BC2"/>
  </mergeCells>
  <hyperlinks>
    <hyperlink ref="B5" r:id="rId1" xr:uid="{00000000-0004-0000-0200-000000000000}"/>
    <hyperlink ref="B6" r:id="rId2" xr:uid="{00000000-0004-0000-0200-000001000000}"/>
    <hyperlink ref="B7" r:id="rId3" xr:uid="{00000000-0004-0000-0200-000002000000}"/>
    <hyperlink ref="B8" r:id="rId4" xr:uid="{00000000-0004-0000-0200-000003000000}"/>
    <hyperlink ref="B9" r:id="rId5" xr:uid="{00000000-0004-0000-0200-000004000000}"/>
    <hyperlink ref="B10" r:id="rId6" xr:uid="{00000000-0004-0000-0200-000005000000}"/>
    <hyperlink ref="B11" r:id="rId7" xr:uid="{00000000-0004-0000-0200-000006000000}"/>
    <hyperlink ref="B12" r:id="rId8" xr:uid="{00000000-0004-0000-0200-000007000000}"/>
    <hyperlink ref="B13" r:id="rId9" xr:uid="{00000000-0004-0000-0200-000008000000}"/>
    <hyperlink ref="B14" r:id="rId10" xr:uid="{00000000-0004-0000-0200-000009000000}"/>
    <hyperlink ref="B28" r:id="rId11" xr:uid="{00000000-0004-0000-0200-00000A000000}"/>
    <hyperlink ref="B30" r:id="rId12" xr:uid="{00000000-0004-0000-0200-00000B000000}"/>
    <hyperlink ref="B31" r:id="rId13" xr:uid="{00000000-0004-0000-0200-00000C000000}"/>
    <hyperlink ref="B32" r:id="rId14" xr:uid="{00000000-0004-0000-0200-00000D000000}"/>
    <hyperlink ref="B33" r:id="rId15" xr:uid="{00000000-0004-0000-0200-00000E000000}"/>
    <hyperlink ref="B34" r:id="rId16" xr:uid="{00000000-0004-0000-0200-00000F000000}"/>
    <hyperlink ref="B35" r:id="rId17" xr:uid="{00000000-0004-0000-0200-000010000000}"/>
    <hyperlink ref="B36" r:id="rId18" xr:uid="{00000000-0004-0000-0200-000011000000}"/>
    <hyperlink ref="B37" r:id="rId19" xr:uid="{00000000-0004-0000-0200-000012000000}"/>
    <hyperlink ref="B38" r:id="rId20" xr:uid="{00000000-0004-0000-0200-000013000000}"/>
    <hyperlink ref="B39" r:id="rId21" xr:uid="{00000000-0004-0000-0200-000014000000}"/>
    <hyperlink ref="B41" r:id="rId22" xr:uid="{00000000-0004-0000-0200-000015000000}"/>
    <hyperlink ref="B42" r:id="rId23" xr:uid="{00000000-0004-0000-0200-000016000000}"/>
    <hyperlink ref="B43" r:id="rId24" xr:uid="{00000000-0004-0000-0200-000017000000}"/>
    <hyperlink ref="B44" r:id="rId25" xr:uid="{00000000-0004-0000-0200-000018000000}"/>
    <hyperlink ref="B45" r:id="rId26" xr:uid="{00000000-0004-0000-0200-000019000000}"/>
    <hyperlink ref="B46" r:id="rId27" xr:uid="{00000000-0004-0000-0200-00001A000000}"/>
    <hyperlink ref="B47" r:id="rId28" xr:uid="{00000000-0004-0000-0200-00001B000000}"/>
    <hyperlink ref="B48" r:id="rId29" xr:uid="{00000000-0004-0000-0200-00001C000000}"/>
    <hyperlink ref="B49" r:id="rId30" xr:uid="{00000000-0004-0000-0200-00001D000000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BD54"/>
  <sheetViews>
    <sheetView zoomScale="110" zoomScaleNormal="110" zoomScalePageLayoutView="75" workbookViewId="0">
      <pane xSplit="1" ySplit="3" topLeftCell="B27" activePane="bottomRight" state="frozen"/>
      <selection pane="topRight" activeCell="B1" sqref="B1"/>
      <selection pane="bottomLeft" activeCell="A4" sqref="A4"/>
      <selection pane="bottomRight" activeCell="B54" sqref="B54:C54"/>
    </sheetView>
  </sheetViews>
  <sheetFormatPr baseColWidth="10" defaultRowHeight="16" x14ac:dyDescent="0.2"/>
  <cols>
    <col min="1" max="1" width="9" style="73" customWidth="1"/>
    <col min="2" max="2" width="32.33203125" style="73" customWidth="1"/>
    <col min="3" max="3" width="11.6640625" style="73" customWidth="1"/>
    <col min="4" max="4" width="10.1640625" style="73" customWidth="1"/>
    <col min="5" max="5" width="3.83203125" style="73" customWidth="1"/>
    <col min="6" max="16384" width="10.83203125" style="73"/>
  </cols>
  <sheetData>
    <row r="1" spans="1:56" ht="18" x14ac:dyDescent="0.2">
      <c r="A1" s="68" t="s">
        <v>472</v>
      </c>
      <c r="B1" s="69"/>
      <c r="C1" s="70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56" ht="26" customHeight="1" x14ac:dyDescent="0.2">
      <c r="A2" s="14"/>
      <c r="B2" s="15"/>
      <c r="C2" s="16"/>
      <c r="D2" s="17"/>
      <c r="E2" s="41"/>
      <c r="F2" s="193" t="s">
        <v>505</v>
      </c>
      <c r="G2" s="193"/>
      <c r="H2" s="193"/>
      <c r="I2" s="193"/>
      <c r="J2" s="193"/>
      <c r="K2" s="146"/>
      <c r="L2" s="146"/>
      <c r="M2" s="147"/>
      <c r="N2" s="193" t="s">
        <v>506</v>
      </c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51"/>
      <c r="AB2" s="192" t="s">
        <v>507</v>
      </c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52"/>
      <c r="AP2" s="51"/>
      <c r="AQ2" s="194" t="s">
        <v>508</v>
      </c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</row>
    <row r="3" spans="1:56" ht="31" x14ac:dyDescent="0.2">
      <c r="A3" s="1" t="s">
        <v>154</v>
      </c>
      <c r="B3" s="1"/>
      <c r="C3" s="1" t="s">
        <v>155</v>
      </c>
      <c r="D3" s="19" t="s">
        <v>235</v>
      </c>
      <c r="E3" s="18"/>
      <c r="F3" s="53" t="s">
        <v>374</v>
      </c>
      <c r="G3" s="54" t="s">
        <v>377</v>
      </c>
      <c r="H3" s="53" t="s">
        <v>375</v>
      </c>
      <c r="I3" s="54" t="s">
        <v>376</v>
      </c>
      <c r="J3" s="54" t="s">
        <v>378</v>
      </c>
      <c r="K3" s="54" t="s">
        <v>501</v>
      </c>
      <c r="L3" s="54" t="s">
        <v>502</v>
      </c>
      <c r="M3" s="54"/>
      <c r="N3" s="54" t="s">
        <v>486</v>
      </c>
      <c r="O3" s="54" t="s">
        <v>487</v>
      </c>
      <c r="P3" s="54" t="s">
        <v>488</v>
      </c>
      <c r="Q3" s="54" t="s">
        <v>489</v>
      </c>
      <c r="R3" s="54" t="s">
        <v>490</v>
      </c>
      <c r="S3" s="54" t="s">
        <v>491</v>
      </c>
      <c r="T3" s="54" t="s">
        <v>492</v>
      </c>
      <c r="U3" s="54" t="s">
        <v>493</v>
      </c>
      <c r="V3" s="54" t="s">
        <v>494</v>
      </c>
      <c r="W3" s="54" t="s">
        <v>495</v>
      </c>
      <c r="X3" s="151" t="s">
        <v>496</v>
      </c>
      <c r="Y3" s="152" t="s">
        <v>497</v>
      </c>
      <c r="Z3" s="152" t="s">
        <v>498</v>
      </c>
      <c r="AA3" s="53"/>
      <c r="AB3" s="53" t="s">
        <v>1</v>
      </c>
      <c r="AC3" s="53" t="s">
        <v>2</v>
      </c>
      <c r="AD3" s="53" t="s">
        <v>3</v>
      </c>
      <c r="AE3" s="53" t="s">
        <v>4</v>
      </c>
      <c r="AF3" s="53" t="s">
        <v>5</v>
      </c>
      <c r="AG3" s="53" t="s">
        <v>6</v>
      </c>
      <c r="AH3" s="53" t="s">
        <v>7</v>
      </c>
      <c r="AI3" s="53" t="s">
        <v>8</v>
      </c>
      <c r="AJ3" s="53" t="s">
        <v>374</v>
      </c>
      <c r="AK3" s="54" t="s">
        <v>377</v>
      </c>
      <c r="AL3" s="53" t="s">
        <v>375</v>
      </c>
      <c r="AM3" s="54" t="s">
        <v>376</v>
      </c>
      <c r="AN3" s="54" t="s">
        <v>378</v>
      </c>
      <c r="AO3" s="102" t="s">
        <v>509</v>
      </c>
      <c r="AP3" s="53"/>
      <c r="AQ3" s="53" t="s">
        <v>1</v>
      </c>
      <c r="AR3" s="53" t="s">
        <v>2</v>
      </c>
      <c r="AS3" s="53" t="s">
        <v>3</v>
      </c>
      <c r="AT3" s="53" t="s">
        <v>4</v>
      </c>
      <c r="AU3" s="53" t="s">
        <v>5</v>
      </c>
      <c r="AV3" s="53" t="s">
        <v>6</v>
      </c>
      <c r="AW3" s="53" t="s">
        <v>7</v>
      </c>
      <c r="AX3" s="53" t="s">
        <v>8</v>
      </c>
      <c r="AY3" s="53" t="s">
        <v>374</v>
      </c>
      <c r="AZ3" s="54" t="s">
        <v>377</v>
      </c>
      <c r="BA3" s="53" t="s">
        <v>375</v>
      </c>
      <c r="BB3" s="54" t="s">
        <v>376</v>
      </c>
      <c r="BC3" s="54" t="s">
        <v>378</v>
      </c>
      <c r="BD3" s="54" t="s">
        <v>503</v>
      </c>
    </row>
    <row r="4" spans="1:56" x14ac:dyDescent="0.2">
      <c r="A4" s="4" t="s">
        <v>236</v>
      </c>
      <c r="B4" s="20"/>
      <c r="C4" s="20"/>
      <c r="D4" s="21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</row>
    <row r="5" spans="1:56" x14ac:dyDescent="0.2">
      <c r="A5" s="4" t="s">
        <v>237</v>
      </c>
      <c r="B5" s="5"/>
      <c r="C5" s="5"/>
      <c r="D5" s="21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</row>
    <row r="6" spans="1:56" x14ac:dyDescent="0.2">
      <c r="A6" s="5" t="s">
        <v>29</v>
      </c>
      <c r="B6" s="8" t="s">
        <v>238</v>
      </c>
      <c r="C6" s="80" t="s">
        <v>239</v>
      </c>
      <c r="D6" s="22">
        <v>15</v>
      </c>
      <c r="E6" s="60"/>
      <c r="F6" s="160">
        <v>-0.28119535569090526</v>
      </c>
      <c r="G6" s="160">
        <v>7.3333132403372511E-2</v>
      </c>
      <c r="H6" s="160">
        <v>-0.50278357020763775</v>
      </c>
      <c r="I6" s="160">
        <v>3.7049188883934076E-2</v>
      </c>
      <c r="J6" s="161">
        <v>2.06</v>
      </c>
      <c r="K6" s="161">
        <f>N6/60.08*28.0855</f>
        <v>32.302064747003996</v>
      </c>
      <c r="L6" s="161">
        <f>J6*(K6/28.0855)*72.64*10^-2</f>
        <v>1.7210408521970706</v>
      </c>
      <c r="M6" s="161"/>
      <c r="N6" s="161">
        <v>69.099999999999994</v>
      </c>
      <c r="O6" s="161">
        <v>2.11</v>
      </c>
      <c r="P6" s="161">
        <v>17.399999999999999</v>
      </c>
      <c r="Q6" s="161">
        <v>9.44</v>
      </c>
      <c r="R6" s="161">
        <v>4.3999999999999997E-2</v>
      </c>
      <c r="S6" s="161">
        <v>0.49</v>
      </c>
      <c r="T6" s="161">
        <v>0.25</v>
      </c>
      <c r="U6" s="161" t="s">
        <v>504</v>
      </c>
      <c r="V6" s="161">
        <v>0.6</v>
      </c>
      <c r="W6" s="161">
        <v>0.16</v>
      </c>
      <c r="X6" s="162">
        <v>583</v>
      </c>
      <c r="Y6" s="161">
        <v>-0.61</v>
      </c>
      <c r="Z6" s="175">
        <f>(Y6+1)*(J6/AVERAGE(J$43:J$47))-1</f>
        <v>-0.34599181879235608</v>
      </c>
      <c r="AA6" s="163"/>
      <c r="AB6" s="164">
        <v>3715.7753591227715</v>
      </c>
      <c r="AC6" s="164">
        <v>6.049909200004933</v>
      </c>
      <c r="AD6" s="164">
        <v>51.369025813872121</v>
      </c>
      <c r="AE6" s="164">
        <v>10.048082435523405</v>
      </c>
      <c r="AF6" s="164">
        <v>0.67195998129016876</v>
      </c>
      <c r="AG6" s="164">
        <v>0.30568392259299465</v>
      </c>
      <c r="AH6" s="164">
        <v>1569.8038149872884</v>
      </c>
      <c r="AI6" s="164">
        <v>1.1515423619157039</v>
      </c>
      <c r="AJ6" s="160">
        <v>-1.0272298045024941</v>
      </c>
      <c r="AK6" s="160">
        <v>7.6061841314690556E-2</v>
      </c>
      <c r="AL6" s="160">
        <v>-2.0056654080776504</v>
      </c>
      <c r="AM6" s="160">
        <v>0.12021537486867288</v>
      </c>
      <c r="AN6" s="161">
        <v>5.14</v>
      </c>
      <c r="AO6" s="161">
        <f>AN6*(AH6/28.0855)*72.64*10^-3</f>
        <v>20.869025742118811</v>
      </c>
      <c r="AP6" s="163"/>
      <c r="AQ6" s="164">
        <v>22023.582429717386</v>
      </c>
      <c r="AR6" s="164">
        <v>250.67636444272839</v>
      </c>
      <c r="AS6" s="164">
        <v>15527.464074085126</v>
      </c>
      <c r="AT6" s="164">
        <v>716.63352857017389</v>
      </c>
      <c r="AU6" s="164">
        <v>661.277206002958</v>
      </c>
      <c r="AV6" s="164">
        <v>41.292861864508353</v>
      </c>
      <c r="AW6" s="164">
        <v>29210.593354125434</v>
      </c>
      <c r="AX6" s="164">
        <v>1276.3800565126892</v>
      </c>
      <c r="AY6" s="160">
        <v>-0.7788882846128109</v>
      </c>
      <c r="AZ6" s="160">
        <v>4.3050922585620377E-2</v>
      </c>
      <c r="BA6" s="160">
        <v>-1.5159195003763282</v>
      </c>
      <c r="BB6" s="160">
        <v>9.4391718288871357E-2</v>
      </c>
      <c r="BC6" s="161">
        <v>5.19</v>
      </c>
      <c r="BD6" s="161">
        <f>BC6*(AW6/28.0855)*72.64*10^-6</f>
        <v>0.39210412602427075</v>
      </c>
    </row>
    <row r="7" spans="1:56" x14ac:dyDescent="0.2">
      <c r="A7" s="119" t="s">
        <v>464</v>
      </c>
      <c r="B7" s="8"/>
      <c r="C7" s="80"/>
      <c r="D7" s="22"/>
      <c r="E7" s="60"/>
      <c r="F7" s="165">
        <v>-0.29408646936131727</v>
      </c>
      <c r="G7" s="165">
        <v>2.7905015213519787E-2</v>
      </c>
      <c r="H7" s="165">
        <v>-0.52306728016815462</v>
      </c>
      <c r="I7" s="165">
        <v>4.7465562357467878E-2</v>
      </c>
      <c r="J7" s="166" t="s">
        <v>448</v>
      </c>
      <c r="K7" s="166" t="s">
        <v>448</v>
      </c>
      <c r="L7" s="166" t="s">
        <v>448</v>
      </c>
      <c r="M7" s="161"/>
      <c r="N7" s="166" t="s">
        <v>448</v>
      </c>
      <c r="O7" s="166" t="s">
        <v>448</v>
      </c>
      <c r="P7" s="166" t="s">
        <v>448</v>
      </c>
      <c r="Q7" s="166" t="s">
        <v>448</v>
      </c>
      <c r="R7" s="166" t="s">
        <v>448</v>
      </c>
      <c r="S7" s="166" t="s">
        <v>448</v>
      </c>
      <c r="T7" s="166" t="s">
        <v>448</v>
      </c>
      <c r="U7" s="166" t="s">
        <v>448</v>
      </c>
      <c r="V7" s="166" t="s">
        <v>448</v>
      </c>
      <c r="W7" s="166" t="s">
        <v>448</v>
      </c>
      <c r="X7" s="167" t="s">
        <v>448</v>
      </c>
      <c r="Y7" s="167" t="s">
        <v>448</v>
      </c>
      <c r="Z7" s="167" t="s">
        <v>448</v>
      </c>
      <c r="AA7" s="163"/>
      <c r="AB7" s="167" t="s">
        <v>448</v>
      </c>
      <c r="AC7" s="167" t="s">
        <v>448</v>
      </c>
      <c r="AD7" s="167" t="s">
        <v>448</v>
      </c>
      <c r="AE7" s="167" t="s">
        <v>448</v>
      </c>
      <c r="AF7" s="167" t="s">
        <v>448</v>
      </c>
      <c r="AG7" s="167" t="s">
        <v>448</v>
      </c>
      <c r="AH7" s="167" t="s">
        <v>448</v>
      </c>
      <c r="AI7" s="167" t="s">
        <v>448</v>
      </c>
      <c r="AJ7" s="167" t="s">
        <v>448</v>
      </c>
      <c r="AK7" s="167" t="s">
        <v>448</v>
      </c>
      <c r="AL7" s="167" t="s">
        <v>448</v>
      </c>
      <c r="AM7" s="167" t="s">
        <v>448</v>
      </c>
      <c r="AN7" s="167" t="s">
        <v>448</v>
      </c>
      <c r="AO7" s="167" t="s">
        <v>448</v>
      </c>
      <c r="AP7" s="167"/>
      <c r="AQ7" s="167" t="s">
        <v>448</v>
      </c>
      <c r="AR7" s="167" t="s">
        <v>448</v>
      </c>
      <c r="AS7" s="167" t="s">
        <v>448</v>
      </c>
      <c r="AT7" s="167" t="s">
        <v>448</v>
      </c>
      <c r="AU7" s="167" t="s">
        <v>448</v>
      </c>
      <c r="AV7" s="167" t="s">
        <v>448</v>
      </c>
      <c r="AW7" s="167" t="s">
        <v>448</v>
      </c>
      <c r="AX7" s="167" t="s">
        <v>448</v>
      </c>
      <c r="AY7" s="167" t="s">
        <v>448</v>
      </c>
      <c r="AZ7" s="167" t="s">
        <v>448</v>
      </c>
      <c r="BA7" s="167" t="s">
        <v>448</v>
      </c>
      <c r="BB7" s="167" t="s">
        <v>448</v>
      </c>
      <c r="BC7" s="167" t="s">
        <v>448</v>
      </c>
      <c r="BD7" s="167" t="s">
        <v>448</v>
      </c>
    </row>
    <row r="8" spans="1:56" x14ac:dyDescent="0.2">
      <c r="A8" s="5" t="s">
        <v>30</v>
      </c>
      <c r="B8" s="8" t="s">
        <v>240</v>
      </c>
      <c r="C8" s="80" t="s">
        <v>241</v>
      </c>
      <c r="D8" s="22">
        <v>45</v>
      </c>
      <c r="E8" s="60"/>
      <c r="F8" s="160">
        <v>-0.27257337626587774</v>
      </c>
      <c r="G8" s="160">
        <v>7.5559066036651842E-2</v>
      </c>
      <c r="H8" s="160">
        <v>-0.48973681318276174</v>
      </c>
      <c r="I8" s="160">
        <v>8.257526802076709E-2</v>
      </c>
      <c r="J8" s="161">
        <v>2.31</v>
      </c>
      <c r="K8" s="161">
        <f t="shared" ref="K8:K47" si="0">N8/60.08*28.0855</f>
        <v>32.161824234354199</v>
      </c>
      <c r="L8" s="161">
        <f t="shared" ref="L8:L47" si="1">J8*(K8/28.0855)*72.64*10^-2</f>
        <v>1.9215262849533961</v>
      </c>
      <c r="M8" s="161"/>
      <c r="N8" s="161">
        <v>68.8</v>
      </c>
      <c r="O8" s="161">
        <v>1.88</v>
      </c>
      <c r="P8" s="161">
        <v>17.5</v>
      </c>
      <c r="Q8" s="161">
        <v>10.050000000000001</v>
      </c>
      <c r="R8" s="161">
        <v>5.6000000000000001E-2</v>
      </c>
      <c r="S8" s="161">
        <v>0.46</v>
      </c>
      <c r="T8" s="161">
        <v>0.16</v>
      </c>
      <c r="U8" s="161">
        <v>7.0000000000000007E-2</v>
      </c>
      <c r="V8" s="161">
        <v>0.54</v>
      </c>
      <c r="W8" s="161">
        <v>0.11</v>
      </c>
      <c r="X8" s="162">
        <v>538</v>
      </c>
      <c r="Y8" s="161">
        <v>-0.57999999999999996</v>
      </c>
      <c r="Z8" s="175">
        <f t="shared" ref="Z8:Z47" si="2">(Y8+1)*(J8/AVERAGE(J$43:J$47))-1</f>
        <v>-0.21020819341840158</v>
      </c>
      <c r="AA8" s="163"/>
      <c r="AB8" s="164">
        <v>5359.5937720813245</v>
      </c>
      <c r="AC8" s="164">
        <v>2.5869285484102398</v>
      </c>
      <c r="AD8" s="164">
        <v>7.3191758610020816</v>
      </c>
      <c r="AE8" s="164">
        <v>7.206406239210521</v>
      </c>
      <c r="AF8" s="164">
        <v>0.37019998290757095</v>
      </c>
      <c r="AG8" s="164">
        <v>0.19973045259000829</v>
      </c>
      <c r="AH8" s="164">
        <v>1304.1757444032808</v>
      </c>
      <c r="AI8" s="164">
        <v>0.20899093173615685</v>
      </c>
      <c r="AJ8" s="160">
        <v>-1.0315990752682414</v>
      </c>
      <c r="AK8" s="160">
        <v>1.223026042043119E-2</v>
      </c>
      <c r="AL8" s="160">
        <v>-2.0422192335374678</v>
      </c>
      <c r="AM8" s="160">
        <v>3.7539431691295706E-2</v>
      </c>
      <c r="AN8" s="161"/>
      <c r="AO8" s="161"/>
      <c r="AP8" s="163"/>
      <c r="AQ8" s="164">
        <v>31632.962782958577</v>
      </c>
      <c r="AR8" s="164">
        <v>66.431044222382752</v>
      </c>
      <c r="AS8" s="164">
        <v>23445.699143921069</v>
      </c>
      <c r="AT8" s="164">
        <v>1028.0624848373502</v>
      </c>
      <c r="AU8" s="164">
        <v>884.06892640315402</v>
      </c>
      <c r="AV8" s="164">
        <v>67.5466765725062</v>
      </c>
      <c r="AW8" s="164">
        <v>40172.618272121952</v>
      </c>
      <c r="AX8" s="164">
        <v>1709.3337738871583</v>
      </c>
      <c r="AY8" s="160">
        <v>-0.79297665275057705</v>
      </c>
      <c r="AZ8" s="160">
        <v>0.11957454379798843</v>
      </c>
      <c r="BA8" s="160">
        <v>-1.5766889542118412</v>
      </c>
      <c r="BB8" s="160">
        <v>0.21340253962150105</v>
      </c>
      <c r="BC8" s="161">
        <v>5.27</v>
      </c>
      <c r="BD8" s="161">
        <f t="shared" ref="BD8:BD38" si="3">BC8*(AW8/28.0855)*72.64*10^-6</f>
        <v>0.54756342183981643</v>
      </c>
    </row>
    <row r="9" spans="1:56" x14ac:dyDescent="0.2">
      <c r="A9" s="119" t="s">
        <v>465</v>
      </c>
      <c r="B9" s="8"/>
      <c r="C9" s="80"/>
      <c r="D9" s="22"/>
      <c r="E9" s="60"/>
      <c r="F9" s="165">
        <v>-0.32700966809062759</v>
      </c>
      <c r="G9" s="165">
        <v>3.8758268462267501E-2</v>
      </c>
      <c r="H9" s="165">
        <v>-0.61986545783687674</v>
      </c>
      <c r="I9" s="165">
        <v>9.3428090020841653E-2</v>
      </c>
      <c r="J9" s="166" t="s">
        <v>448</v>
      </c>
      <c r="K9" s="166" t="s">
        <v>448</v>
      </c>
      <c r="L9" s="166" t="s">
        <v>448</v>
      </c>
      <c r="M9" s="161"/>
      <c r="N9" s="166" t="s">
        <v>448</v>
      </c>
      <c r="O9" s="166" t="s">
        <v>448</v>
      </c>
      <c r="P9" s="166" t="s">
        <v>448</v>
      </c>
      <c r="Q9" s="166" t="s">
        <v>448</v>
      </c>
      <c r="R9" s="166" t="s">
        <v>448</v>
      </c>
      <c r="S9" s="166" t="s">
        <v>448</v>
      </c>
      <c r="T9" s="166" t="s">
        <v>448</v>
      </c>
      <c r="U9" s="166" t="s">
        <v>448</v>
      </c>
      <c r="V9" s="166" t="s">
        <v>448</v>
      </c>
      <c r="W9" s="166" t="s">
        <v>448</v>
      </c>
      <c r="X9" s="167" t="s">
        <v>448</v>
      </c>
      <c r="Y9" s="167" t="s">
        <v>448</v>
      </c>
      <c r="Z9" s="167" t="s">
        <v>448</v>
      </c>
      <c r="AA9" s="163"/>
      <c r="AB9" s="167" t="s">
        <v>448</v>
      </c>
      <c r="AC9" s="167" t="s">
        <v>448</v>
      </c>
      <c r="AD9" s="167" t="s">
        <v>448</v>
      </c>
      <c r="AE9" s="167" t="s">
        <v>448</v>
      </c>
      <c r="AF9" s="167" t="s">
        <v>448</v>
      </c>
      <c r="AG9" s="167" t="s">
        <v>448</v>
      </c>
      <c r="AH9" s="167" t="s">
        <v>448</v>
      </c>
      <c r="AI9" s="167" t="s">
        <v>448</v>
      </c>
      <c r="AJ9" s="167" t="s">
        <v>448</v>
      </c>
      <c r="AK9" s="167" t="s">
        <v>448</v>
      </c>
      <c r="AL9" s="167" t="s">
        <v>448</v>
      </c>
      <c r="AM9" s="167" t="s">
        <v>448</v>
      </c>
      <c r="AN9" s="167" t="s">
        <v>448</v>
      </c>
      <c r="AO9" s="167" t="s">
        <v>448</v>
      </c>
      <c r="AP9" s="163"/>
      <c r="AQ9" s="167" t="s">
        <v>448</v>
      </c>
      <c r="AR9" s="167" t="s">
        <v>448</v>
      </c>
      <c r="AS9" s="167" t="s">
        <v>448</v>
      </c>
      <c r="AT9" s="167" t="s">
        <v>448</v>
      </c>
      <c r="AU9" s="167" t="s">
        <v>448</v>
      </c>
      <c r="AV9" s="167" t="s">
        <v>448</v>
      </c>
      <c r="AW9" s="167" t="s">
        <v>448</v>
      </c>
      <c r="AX9" s="167" t="s">
        <v>448</v>
      </c>
      <c r="AY9" s="167" t="s">
        <v>448</v>
      </c>
      <c r="AZ9" s="167" t="s">
        <v>448</v>
      </c>
      <c r="BA9" s="167" t="s">
        <v>448</v>
      </c>
      <c r="BB9" s="167" t="s">
        <v>448</v>
      </c>
      <c r="BC9" s="167" t="s">
        <v>448</v>
      </c>
      <c r="BD9" s="167" t="s">
        <v>448</v>
      </c>
    </row>
    <row r="10" spans="1:56" x14ac:dyDescent="0.2">
      <c r="A10" s="5" t="s">
        <v>54</v>
      </c>
      <c r="B10" s="8" t="s">
        <v>242</v>
      </c>
      <c r="C10" s="80" t="s">
        <v>243</v>
      </c>
      <c r="D10" s="22">
        <v>10</v>
      </c>
      <c r="E10" s="60"/>
      <c r="F10" s="160">
        <v>-0.35328274939975629</v>
      </c>
      <c r="G10" s="160">
        <v>3.2719392530636486E-2</v>
      </c>
      <c r="H10" s="160">
        <v>-0.64128480559118761</v>
      </c>
      <c r="I10" s="160">
        <v>2.5517678509579481E-2</v>
      </c>
      <c r="J10" s="161">
        <v>2.25</v>
      </c>
      <c r="K10" s="161">
        <f t="shared" si="0"/>
        <v>30.71267227030626</v>
      </c>
      <c r="L10" s="161">
        <f t="shared" si="1"/>
        <v>1.7872849533954729</v>
      </c>
      <c r="M10" s="161"/>
      <c r="N10" s="161">
        <v>65.7</v>
      </c>
      <c r="O10" s="161">
        <v>1.72</v>
      </c>
      <c r="P10" s="161">
        <v>18.8</v>
      </c>
      <c r="Q10" s="161">
        <v>11.22</v>
      </c>
      <c r="R10" s="161">
        <v>4.9000000000000002E-2</v>
      </c>
      <c r="S10" s="161">
        <v>0.56000000000000005</v>
      </c>
      <c r="T10" s="161">
        <v>0.49</v>
      </c>
      <c r="U10" s="161">
        <v>0.36</v>
      </c>
      <c r="V10" s="161">
        <v>0.4</v>
      </c>
      <c r="W10" s="161">
        <v>0.19</v>
      </c>
      <c r="X10" s="162">
        <v>461</v>
      </c>
      <c r="Y10" s="161">
        <v>-0.53</v>
      </c>
      <c r="Z10" s="175">
        <f t="shared" si="2"/>
        <v>-0.13914158373527086</v>
      </c>
      <c r="AA10" s="163"/>
      <c r="AB10" s="164">
        <v>3517.2751994966311</v>
      </c>
      <c r="AC10" s="164">
        <v>82.354924803035544</v>
      </c>
      <c r="AD10" s="164">
        <v>2094.5106598376478</v>
      </c>
      <c r="AE10" s="164">
        <v>25.166613154780002</v>
      </c>
      <c r="AF10" s="164">
        <v>14.796326045383779</v>
      </c>
      <c r="AG10" s="164">
        <v>6.3535922675472847</v>
      </c>
      <c r="AH10" s="164">
        <v>1298.6715197945246</v>
      </c>
      <c r="AI10" s="164">
        <v>46.456435677539851</v>
      </c>
      <c r="AJ10" s="160">
        <v>-0.94826996394798968</v>
      </c>
      <c r="AK10" s="160">
        <v>4.0069885980170222E-2</v>
      </c>
      <c r="AL10" s="160">
        <v>-1.8576229031875833</v>
      </c>
      <c r="AM10" s="160">
        <v>7.6369505771102922E-2</v>
      </c>
      <c r="AN10" s="161">
        <v>4.79</v>
      </c>
      <c r="AO10" s="161">
        <f t="shared" ref="AO10:AO38" si="4">AN10*(AH10/28.0855)*72.64*10^-3</f>
        <v>16.088979763857427</v>
      </c>
      <c r="AP10" s="163"/>
      <c r="AQ10" s="164">
        <v>29608.168791668344</v>
      </c>
      <c r="AR10" s="164">
        <v>461.44536209913781</v>
      </c>
      <c r="AS10" s="164">
        <v>17439.875106516731</v>
      </c>
      <c r="AT10" s="164">
        <v>323.00728791572249</v>
      </c>
      <c r="AU10" s="164">
        <v>614.62436030000549</v>
      </c>
      <c r="AV10" s="164">
        <v>48.968173344128886</v>
      </c>
      <c r="AW10" s="164">
        <v>33617.361173881276</v>
      </c>
      <c r="AX10" s="164">
        <v>928.5407440942447</v>
      </c>
      <c r="AY10" s="160">
        <v>-0.89302396055018773</v>
      </c>
      <c r="AZ10" s="160">
        <v>4.9421364495900025E-2</v>
      </c>
      <c r="BA10" s="160">
        <v>-1.7702751916158499</v>
      </c>
      <c r="BB10" s="160">
        <v>0.11755409207443498</v>
      </c>
      <c r="BC10" s="161">
        <v>5.77</v>
      </c>
      <c r="BD10" s="161">
        <f t="shared" si="3"/>
        <v>0.5016873018967134</v>
      </c>
    </row>
    <row r="11" spans="1:56" x14ac:dyDescent="0.2">
      <c r="A11" s="119" t="s">
        <v>466</v>
      </c>
      <c r="B11" s="8"/>
      <c r="C11" s="80"/>
      <c r="D11" s="22"/>
      <c r="E11" s="60"/>
      <c r="F11" s="165">
        <v>-0.32357995712975485</v>
      </c>
      <c r="G11" s="165">
        <v>7.2095452204331237E-2</v>
      </c>
      <c r="H11" s="165">
        <v>-0.62836472371394225</v>
      </c>
      <c r="I11" s="165">
        <v>2.6279359433713359E-2</v>
      </c>
      <c r="J11" s="166" t="s">
        <v>448</v>
      </c>
      <c r="K11" s="166" t="s">
        <v>448</v>
      </c>
      <c r="L11" s="166" t="s">
        <v>448</v>
      </c>
      <c r="M11" s="161"/>
      <c r="N11" s="166" t="s">
        <v>448</v>
      </c>
      <c r="O11" s="166" t="s">
        <v>448</v>
      </c>
      <c r="P11" s="166" t="s">
        <v>448</v>
      </c>
      <c r="Q11" s="166" t="s">
        <v>448</v>
      </c>
      <c r="R11" s="166" t="s">
        <v>448</v>
      </c>
      <c r="S11" s="166" t="s">
        <v>448</v>
      </c>
      <c r="T11" s="166" t="s">
        <v>448</v>
      </c>
      <c r="U11" s="166" t="s">
        <v>448</v>
      </c>
      <c r="V11" s="166" t="s">
        <v>448</v>
      </c>
      <c r="W11" s="166" t="s">
        <v>448</v>
      </c>
      <c r="X11" s="167" t="s">
        <v>448</v>
      </c>
      <c r="Y11" s="167" t="s">
        <v>448</v>
      </c>
      <c r="Z11" s="167" t="s">
        <v>448</v>
      </c>
      <c r="AA11" s="163"/>
      <c r="AB11" s="167" t="s">
        <v>448</v>
      </c>
      <c r="AC11" s="167" t="s">
        <v>448</v>
      </c>
      <c r="AD11" s="167" t="s">
        <v>448</v>
      </c>
      <c r="AE11" s="167" t="s">
        <v>448</v>
      </c>
      <c r="AF11" s="167" t="s">
        <v>448</v>
      </c>
      <c r="AG11" s="167" t="s">
        <v>448</v>
      </c>
      <c r="AH11" s="167" t="s">
        <v>448</v>
      </c>
      <c r="AI11" s="167" t="s">
        <v>448</v>
      </c>
      <c r="AJ11" s="167" t="s">
        <v>448</v>
      </c>
      <c r="AK11" s="167" t="s">
        <v>448</v>
      </c>
      <c r="AL11" s="167" t="s">
        <v>448</v>
      </c>
      <c r="AM11" s="167" t="s">
        <v>448</v>
      </c>
      <c r="AN11" s="167" t="s">
        <v>448</v>
      </c>
      <c r="AO11" s="167" t="s">
        <v>448</v>
      </c>
      <c r="AP11" s="163"/>
      <c r="AQ11" s="167" t="s">
        <v>448</v>
      </c>
      <c r="AR11" s="167" t="s">
        <v>448</v>
      </c>
      <c r="AS11" s="167" t="s">
        <v>448</v>
      </c>
      <c r="AT11" s="167" t="s">
        <v>448</v>
      </c>
      <c r="AU11" s="167" t="s">
        <v>448</v>
      </c>
      <c r="AV11" s="167" t="s">
        <v>448</v>
      </c>
      <c r="AW11" s="167" t="s">
        <v>448</v>
      </c>
      <c r="AX11" s="167" t="s">
        <v>448</v>
      </c>
      <c r="AY11" s="167" t="s">
        <v>448</v>
      </c>
      <c r="AZ11" s="167" t="s">
        <v>448</v>
      </c>
      <c r="BA11" s="167" t="s">
        <v>448</v>
      </c>
      <c r="BB11" s="167" t="s">
        <v>448</v>
      </c>
      <c r="BC11" s="167" t="s">
        <v>448</v>
      </c>
      <c r="BD11" s="167" t="s">
        <v>448</v>
      </c>
    </row>
    <row r="12" spans="1:56" x14ac:dyDescent="0.2">
      <c r="A12" s="5" t="s">
        <v>52</v>
      </c>
      <c r="B12" s="8" t="s">
        <v>244</v>
      </c>
      <c r="C12" s="80" t="s">
        <v>245</v>
      </c>
      <c r="D12" s="22">
        <v>30</v>
      </c>
      <c r="E12" s="60"/>
      <c r="F12" s="160">
        <v>-0.25361561737916039</v>
      </c>
      <c r="G12" s="160">
        <v>1.6434942476188472E-2</v>
      </c>
      <c r="H12" s="160">
        <v>-0.53608324090972936</v>
      </c>
      <c r="I12" s="160">
        <v>0.11297155864855275</v>
      </c>
      <c r="J12" s="166" t="s">
        <v>448</v>
      </c>
      <c r="K12" s="161">
        <f t="shared" si="0"/>
        <v>30.058216544607191</v>
      </c>
      <c r="L12" s="166" t="s">
        <v>448</v>
      </c>
      <c r="M12" s="161"/>
      <c r="N12" s="161">
        <v>64.3</v>
      </c>
      <c r="O12" s="161">
        <v>1.6</v>
      </c>
      <c r="P12" s="161">
        <v>18.100000000000001</v>
      </c>
      <c r="Q12" s="161">
        <v>12.75</v>
      </c>
      <c r="R12" s="161">
        <v>4.8000000000000001E-2</v>
      </c>
      <c r="S12" s="161">
        <v>0.48</v>
      </c>
      <c r="T12" s="161">
        <v>0.33</v>
      </c>
      <c r="U12" s="161">
        <v>1.1200000000000001</v>
      </c>
      <c r="V12" s="161">
        <v>0.38</v>
      </c>
      <c r="W12" s="161">
        <v>0.17</v>
      </c>
      <c r="X12" s="162">
        <v>441</v>
      </c>
      <c r="Y12" s="161">
        <v>-0.52</v>
      </c>
      <c r="Z12" s="167" t="s">
        <v>448</v>
      </c>
      <c r="AA12" s="163"/>
      <c r="AB12" s="164">
        <v>3862.6428229339822</v>
      </c>
      <c r="AC12" s="164">
        <v>5.9385871046931813</v>
      </c>
      <c r="AD12" s="164">
        <v>43.659351882105724</v>
      </c>
      <c r="AE12" s="164">
        <v>8.820035235678386</v>
      </c>
      <c r="AF12" s="164">
        <v>0.37906630308670081</v>
      </c>
      <c r="AG12" s="164">
        <v>0.46271170766919084</v>
      </c>
      <c r="AH12" s="164">
        <v>1529.3219405642344</v>
      </c>
      <c r="AI12" s="164">
        <v>0.65418852894925295</v>
      </c>
      <c r="AJ12" s="160">
        <v>-0.85830243387354788</v>
      </c>
      <c r="AK12" s="160">
        <v>5.2617953283246123E-2</v>
      </c>
      <c r="AL12" s="160">
        <v>-1.6891818767775788</v>
      </c>
      <c r="AM12" s="160">
        <v>8.2883238856835045E-2</v>
      </c>
      <c r="AN12" s="161">
        <v>3.29</v>
      </c>
      <c r="AO12" s="161">
        <f t="shared" si="4"/>
        <v>13.01333148987584</v>
      </c>
      <c r="AP12" s="163"/>
      <c r="AQ12" s="164">
        <v>22733.206364934242</v>
      </c>
      <c r="AR12" s="164">
        <v>175.29462099610703</v>
      </c>
      <c r="AS12" s="164">
        <v>19132.956224956681</v>
      </c>
      <c r="AT12" s="164">
        <v>212.26390272650579</v>
      </c>
      <c r="AU12" s="164">
        <v>419.51135173309854</v>
      </c>
      <c r="AV12" s="164">
        <v>118.30379263392005</v>
      </c>
      <c r="AW12" s="164">
        <v>26119.156798962173</v>
      </c>
      <c r="AX12" s="164">
        <v>1064.6798456193308</v>
      </c>
      <c r="AY12" s="160">
        <v>-0.90598068919300889</v>
      </c>
      <c r="AZ12" s="160">
        <v>5.6696733072689874E-2</v>
      </c>
      <c r="BA12" s="160">
        <v>-1.7293609373905394</v>
      </c>
      <c r="BB12" s="160">
        <v>8.6325293404862294E-2</v>
      </c>
      <c r="BC12" s="161">
        <v>5.64</v>
      </c>
      <c r="BD12" s="161">
        <f t="shared" si="3"/>
        <v>0.38100610283968922</v>
      </c>
    </row>
    <row r="13" spans="1:56" x14ac:dyDescent="0.2">
      <c r="A13" s="5" t="s">
        <v>53</v>
      </c>
      <c r="B13" s="8" t="s">
        <v>246</v>
      </c>
      <c r="C13" s="80" t="s">
        <v>247</v>
      </c>
      <c r="D13" s="22">
        <v>50</v>
      </c>
      <c r="E13" s="60"/>
      <c r="F13" s="160">
        <v>-0.28814207530758473</v>
      </c>
      <c r="G13" s="160">
        <v>1.5379503812171506E-2</v>
      </c>
      <c r="H13" s="160">
        <v>-0.57413632539512116</v>
      </c>
      <c r="I13" s="160">
        <v>4.1918717648166327E-2</v>
      </c>
      <c r="J13" s="161">
        <v>2.13</v>
      </c>
      <c r="K13" s="161">
        <f t="shared" si="0"/>
        <v>30.245203894806924</v>
      </c>
      <c r="L13" s="161">
        <f t="shared" si="1"/>
        <v>1.6662102263648466</v>
      </c>
      <c r="M13" s="161"/>
      <c r="N13" s="161">
        <v>64.7</v>
      </c>
      <c r="O13" s="161">
        <v>1.44</v>
      </c>
      <c r="P13" s="161">
        <v>16.399999999999999</v>
      </c>
      <c r="Q13" s="161">
        <v>14.92</v>
      </c>
      <c r="R13" s="161">
        <v>4.2999999999999997E-2</v>
      </c>
      <c r="S13" s="161">
        <v>0.48</v>
      </c>
      <c r="T13" s="161">
        <v>0.32</v>
      </c>
      <c r="U13" s="161">
        <v>0.7</v>
      </c>
      <c r="V13" s="161">
        <v>0.34</v>
      </c>
      <c r="W13" s="161">
        <v>0.16</v>
      </c>
      <c r="X13" s="162">
        <v>464</v>
      </c>
      <c r="Y13" s="161">
        <v>-0.54</v>
      </c>
      <c r="Z13" s="175">
        <f t="shared" si="2"/>
        <v>-0.20239330850479287</v>
      </c>
      <c r="AA13" s="163"/>
      <c r="AB13" s="164">
        <v>3371.8475015778668</v>
      </c>
      <c r="AC13" s="164">
        <v>3.3828311238893436</v>
      </c>
      <c r="AD13" s="164">
        <v>53.477529480742916</v>
      </c>
      <c r="AE13" s="164">
        <v>5.7195569250318821</v>
      </c>
      <c r="AF13" s="164">
        <v>0.51525177571060843</v>
      </c>
      <c r="AG13" s="164">
        <v>0.42331276611339114</v>
      </c>
      <c r="AH13" s="164">
        <v>1456.5040176369153</v>
      </c>
      <c r="AI13" s="164">
        <v>0.98302397121669527</v>
      </c>
      <c r="AJ13" s="160">
        <v>-0.90727374082935075</v>
      </c>
      <c r="AK13" s="160">
        <v>3.8321936980401816E-2</v>
      </c>
      <c r="AL13" s="160">
        <v>-1.7887027305647063</v>
      </c>
      <c r="AM13" s="160">
        <v>5.4614054851758805E-2</v>
      </c>
      <c r="AN13" s="161">
        <v>5.32</v>
      </c>
      <c r="AO13" s="161">
        <f t="shared" si="4"/>
        <v>20.040889562047827</v>
      </c>
      <c r="AP13" s="163"/>
      <c r="AQ13" s="164">
        <v>19700.948157333161</v>
      </c>
      <c r="AR13" s="164">
        <v>89.121461486207494</v>
      </c>
      <c r="AS13" s="164">
        <v>13958.417601030485</v>
      </c>
      <c r="AT13" s="164">
        <v>160.68518128334659</v>
      </c>
      <c r="AU13" s="164">
        <v>334.23679627428692</v>
      </c>
      <c r="AV13" s="164">
        <v>27.470503159835157</v>
      </c>
      <c r="AW13" s="164">
        <v>22311.367915550611</v>
      </c>
      <c r="AX13" s="164">
        <v>692.52405092335596</v>
      </c>
      <c r="AY13" s="160">
        <v>-0.89586397089855274</v>
      </c>
      <c r="AZ13" s="160">
        <v>2.894892476281152E-2</v>
      </c>
      <c r="BA13" s="160">
        <v>-1.7592318824244391</v>
      </c>
      <c r="BB13" s="160">
        <v>0.10978955654289353</v>
      </c>
      <c r="BC13" s="161">
        <v>5.56</v>
      </c>
      <c r="BD13" s="161">
        <f t="shared" si="3"/>
        <v>0.32084454880788715</v>
      </c>
    </row>
    <row r="14" spans="1:56" x14ac:dyDescent="0.2">
      <c r="A14" s="5"/>
      <c r="B14" s="8"/>
      <c r="C14" s="8"/>
      <c r="D14" s="22"/>
      <c r="E14" s="48"/>
      <c r="F14" s="163"/>
      <c r="G14" s="163"/>
      <c r="H14" s="163"/>
      <c r="I14" s="163"/>
      <c r="J14" s="168"/>
      <c r="K14" s="161"/>
      <c r="L14" s="161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2"/>
      <c r="Y14" s="161"/>
      <c r="Z14" s="175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8"/>
      <c r="AO14" s="161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1"/>
      <c r="BD14" s="161"/>
    </row>
    <row r="15" spans="1:56" x14ac:dyDescent="0.2">
      <c r="A15" s="4" t="s">
        <v>248</v>
      </c>
      <c r="B15" s="8"/>
      <c r="C15" s="8"/>
      <c r="D15" s="22"/>
      <c r="E15" s="48"/>
      <c r="F15" s="163"/>
      <c r="G15" s="163"/>
      <c r="H15" s="163"/>
      <c r="I15" s="163"/>
      <c r="J15" s="168"/>
      <c r="K15" s="161"/>
      <c r="L15" s="161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2"/>
      <c r="Y15" s="161"/>
      <c r="Z15" s="175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8"/>
      <c r="AO15" s="161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1"/>
      <c r="BD15" s="161"/>
    </row>
    <row r="16" spans="1:56" x14ac:dyDescent="0.2">
      <c r="A16" s="5" t="s">
        <v>31</v>
      </c>
      <c r="B16" s="8" t="s">
        <v>249</v>
      </c>
      <c r="C16" s="80" t="s">
        <v>250</v>
      </c>
      <c r="D16" s="22">
        <v>80</v>
      </c>
      <c r="E16" s="60"/>
      <c r="F16" s="160">
        <v>-0.34286699146975536</v>
      </c>
      <c r="G16" s="160">
        <v>3.1934700087575631E-2</v>
      </c>
      <c r="H16" s="160">
        <v>-0.66486115729239936</v>
      </c>
      <c r="I16" s="160">
        <v>5.0181467028289357E-2</v>
      </c>
      <c r="J16" s="161">
        <v>2.44</v>
      </c>
      <c r="K16" s="161">
        <f t="shared" si="0"/>
        <v>29.35701398135819</v>
      </c>
      <c r="L16" s="161">
        <f t="shared" si="1"/>
        <v>1.852658535286285</v>
      </c>
      <c r="M16" s="161"/>
      <c r="N16" s="161">
        <v>62.8</v>
      </c>
      <c r="O16" s="161">
        <v>1.8</v>
      </c>
      <c r="P16" s="161">
        <v>21.7</v>
      </c>
      <c r="Q16" s="161">
        <v>12.2</v>
      </c>
      <c r="R16" s="161">
        <v>3.7999999999999999E-2</v>
      </c>
      <c r="S16" s="161">
        <v>0.4</v>
      </c>
      <c r="T16" s="161">
        <v>7.0000000000000007E-2</v>
      </c>
      <c r="U16" s="161">
        <v>0.05</v>
      </c>
      <c r="V16" s="161">
        <v>0.51</v>
      </c>
      <c r="W16" s="161">
        <v>0.13</v>
      </c>
      <c r="X16" s="162">
        <v>728</v>
      </c>
      <c r="Y16" s="161">
        <v>-0.71</v>
      </c>
      <c r="Z16" s="175">
        <f t="shared" si="2"/>
        <v>-0.42397785782607811</v>
      </c>
      <c r="AA16" s="163"/>
      <c r="AB16" s="164">
        <v>7526.4150702411207</v>
      </c>
      <c r="AC16" s="164">
        <v>0.79977560597418473</v>
      </c>
      <c r="AD16" s="164">
        <v>2.7142416006264507</v>
      </c>
      <c r="AE16" s="164">
        <v>4.4287636937851707</v>
      </c>
      <c r="AF16" s="164">
        <v>0.17195426556569882</v>
      </c>
      <c r="AG16" s="164">
        <v>0.15155823041648273</v>
      </c>
      <c r="AH16" s="164">
        <v>939.24055647296302</v>
      </c>
      <c r="AI16" s="164">
        <v>0.1073145234004909</v>
      </c>
      <c r="AJ16" s="160">
        <v>-1.0679336408458084</v>
      </c>
      <c r="AK16" s="160">
        <v>4.4584430201443349E-2</v>
      </c>
      <c r="AL16" s="160">
        <v>-2.0869929687133304</v>
      </c>
      <c r="AM16" s="160">
        <v>6.3511549703357539E-2</v>
      </c>
      <c r="AN16" s="161">
        <v>6.62</v>
      </c>
      <c r="AO16" s="161">
        <f t="shared" si="4"/>
        <v>16.081572100441075</v>
      </c>
      <c r="AP16" s="163"/>
      <c r="AQ16" s="164">
        <v>36862.22401022222</v>
      </c>
      <c r="AR16" s="164">
        <v>0</v>
      </c>
      <c r="AS16" s="164">
        <v>28710.53090845545</v>
      </c>
      <c r="AT16" s="164">
        <v>997.09492752633867</v>
      </c>
      <c r="AU16" s="164">
        <v>869.67181841048807</v>
      </c>
      <c r="AV16" s="164">
        <v>77.093873952872102</v>
      </c>
      <c r="AW16" s="164">
        <v>41889.526117158734</v>
      </c>
      <c r="AX16" s="164">
        <v>1749.3771363071855</v>
      </c>
      <c r="AY16" s="160">
        <v>-0.94433905635151749</v>
      </c>
      <c r="AZ16" s="160">
        <v>6.8582794730691191E-2</v>
      </c>
      <c r="BA16" s="160">
        <v>-1.8355114159597008</v>
      </c>
      <c r="BB16" s="160">
        <v>0.10003251022961181</v>
      </c>
      <c r="BC16" s="161">
        <v>5.6</v>
      </c>
      <c r="BD16" s="161">
        <f t="shared" si="3"/>
        <v>0.60671837752727553</v>
      </c>
    </row>
    <row r="17" spans="1:56" x14ac:dyDescent="0.2">
      <c r="A17" s="5" t="s">
        <v>32</v>
      </c>
      <c r="B17" s="8" t="s">
        <v>251</v>
      </c>
      <c r="C17" s="80" t="s">
        <v>252</v>
      </c>
      <c r="D17" s="22">
        <v>110</v>
      </c>
      <c r="E17" s="45"/>
      <c r="F17" s="166" t="s">
        <v>448</v>
      </c>
      <c r="G17" s="166" t="s">
        <v>448</v>
      </c>
      <c r="H17" s="166" t="s">
        <v>448</v>
      </c>
      <c r="I17" s="166" t="s">
        <v>448</v>
      </c>
      <c r="J17" s="166" t="s">
        <v>448</v>
      </c>
      <c r="K17" s="161">
        <f t="shared" si="0"/>
        <v>29.871229194407455</v>
      </c>
      <c r="L17" s="166" t="s">
        <v>448</v>
      </c>
      <c r="M17" s="161"/>
      <c r="N17" s="166">
        <v>63.9</v>
      </c>
      <c r="O17" s="166">
        <v>1.44</v>
      </c>
      <c r="P17" s="166">
        <v>20.5</v>
      </c>
      <c r="Q17" s="166">
        <v>12.66</v>
      </c>
      <c r="R17" s="166">
        <v>5.8999999999999997E-2</v>
      </c>
      <c r="S17" s="166">
        <v>0.28999999999999998</v>
      </c>
      <c r="T17" s="166">
        <v>7.0000000000000007E-2</v>
      </c>
      <c r="U17" s="166">
        <v>7.0000000000000007E-2</v>
      </c>
      <c r="V17" s="166">
        <v>0.44</v>
      </c>
      <c r="W17" s="166">
        <v>0.12</v>
      </c>
      <c r="X17" s="162">
        <v>540</v>
      </c>
      <c r="Y17" s="161">
        <v>-0.61</v>
      </c>
      <c r="Z17" s="167" t="s">
        <v>448</v>
      </c>
      <c r="AA17" s="163"/>
      <c r="AB17" s="164">
        <v>8118.2974062792346</v>
      </c>
      <c r="AC17" s="164">
        <v>1.7716652535972672</v>
      </c>
      <c r="AD17" s="164">
        <v>5.7450039105787294</v>
      </c>
      <c r="AE17" s="164">
        <v>8.5320585742253492</v>
      </c>
      <c r="AF17" s="164">
        <v>0.23757356341819244</v>
      </c>
      <c r="AG17" s="164">
        <v>0.31095739745181195</v>
      </c>
      <c r="AH17" s="164">
        <v>852.83207501609058</v>
      </c>
      <c r="AI17" s="164">
        <v>0.17827520198901162</v>
      </c>
      <c r="AJ17" s="160">
        <v>-0.90769468550013777</v>
      </c>
      <c r="AK17" s="160">
        <v>3.6165988201301541E-2</v>
      </c>
      <c r="AL17" s="160">
        <v>-1.7609894294132289</v>
      </c>
      <c r="AM17" s="160">
        <v>6.3932648111286183E-2</v>
      </c>
      <c r="AN17" s="161">
        <v>7.69</v>
      </c>
      <c r="AO17" s="161">
        <f t="shared" si="4"/>
        <v>16.962253178163404</v>
      </c>
      <c r="AP17" s="163"/>
      <c r="AQ17" s="164">
        <v>41277.502313883466</v>
      </c>
      <c r="AR17" s="164">
        <v>29.023160197499713</v>
      </c>
      <c r="AS17" s="164">
        <v>29717.522207917111</v>
      </c>
      <c r="AT17" s="164">
        <v>778.48140498418854</v>
      </c>
      <c r="AU17" s="164">
        <v>655.80982262087059</v>
      </c>
      <c r="AV17" s="164">
        <v>134.89858159424503</v>
      </c>
      <c r="AW17" s="164">
        <v>42191.016773669064</v>
      </c>
      <c r="AX17" s="164">
        <v>1555.1719683682165</v>
      </c>
      <c r="AY17" s="160">
        <v>-1.0561184605251961</v>
      </c>
      <c r="AZ17" s="160">
        <v>0.1284276589106263</v>
      </c>
      <c r="BA17" s="160">
        <v>-2.0373351817619403</v>
      </c>
      <c r="BB17" s="160">
        <v>0.20389935854028468</v>
      </c>
      <c r="BC17" s="161">
        <v>5.59</v>
      </c>
      <c r="BD17" s="161">
        <f t="shared" si="3"/>
        <v>0.60999387629473578</v>
      </c>
    </row>
    <row r="18" spans="1:56" x14ac:dyDescent="0.2">
      <c r="A18" s="5" t="s">
        <v>33</v>
      </c>
      <c r="B18" s="8" t="s">
        <v>253</v>
      </c>
      <c r="C18" s="80" t="s">
        <v>254</v>
      </c>
      <c r="D18" s="22">
        <v>140</v>
      </c>
      <c r="E18" s="61"/>
      <c r="F18" s="166" t="s">
        <v>448</v>
      </c>
      <c r="G18" s="166" t="s">
        <v>448</v>
      </c>
      <c r="H18" s="166" t="s">
        <v>448</v>
      </c>
      <c r="I18" s="166" t="s">
        <v>448</v>
      </c>
      <c r="J18" s="166" t="s">
        <v>448</v>
      </c>
      <c r="K18" s="161">
        <f t="shared" si="0"/>
        <v>24.729077063914783</v>
      </c>
      <c r="L18" s="166" t="s">
        <v>448</v>
      </c>
      <c r="M18" s="161"/>
      <c r="N18" s="166">
        <v>52.9</v>
      </c>
      <c r="O18" s="166">
        <v>1.6</v>
      </c>
      <c r="P18" s="166">
        <v>27.9</v>
      </c>
      <c r="Q18" s="166">
        <v>16.329999999999998</v>
      </c>
      <c r="R18" s="166">
        <v>8.5999999999999993E-2</v>
      </c>
      <c r="S18" s="166">
        <v>0.25</v>
      </c>
      <c r="T18" s="166">
        <v>0.01</v>
      </c>
      <c r="U18" s="166" t="s">
        <v>504</v>
      </c>
      <c r="V18" s="166">
        <v>0.43</v>
      </c>
      <c r="W18" s="166">
        <v>0.13</v>
      </c>
      <c r="X18" s="162">
        <v>421</v>
      </c>
      <c r="Y18" s="161">
        <v>-0.57999999999999996</v>
      </c>
      <c r="Z18" s="167" t="s">
        <v>448</v>
      </c>
      <c r="AA18" s="163"/>
      <c r="AB18" s="164">
        <v>4654.3228560667476</v>
      </c>
      <c r="AC18" s="164">
        <v>1.6491597514685461</v>
      </c>
      <c r="AD18" s="164">
        <v>3.0148062299062484</v>
      </c>
      <c r="AE18" s="164">
        <v>4.5378748279203913</v>
      </c>
      <c r="AF18" s="164">
        <v>0.19949513122603382</v>
      </c>
      <c r="AG18" s="164">
        <v>0.23130565295197994</v>
      </c>
      <c r="AH18" s="164">
        <v>1344.8785237510945</v>
      </c>
      <c r="AI18" s="164">
        <v>0.12724208690378441</v>
      </c>
      <c r="AJ18" s="160">
        <v>-0.86827421495740964</v>
      </c>
      <c r="AK18" s="160">
        <v>2.4815290393524456E-2</v>
      </c>
      <c r="AL18" s="160">
        <v>-1.6929830918012592</v>
      </c>
      <c r="AM18" s="160">
        <v>6.6377041286410629E-2</v>
      </c>
      <c r="AN18" s="161">
        <v>7</v>
      </c>
      <c r="AO18" s="161">
        <f t="shared" si="4"/>
        <v>24.348643668688698</v>
      </c>
      <c r="AP18" s="163"/>
      <c r="AQ18" s="164">
        <v>36090.181146202674</v>
      </c>
      <c r="AR18" s="164">
        <v>0</v>
      </c>
      <c r="AS18" s="164">
        <v>23326.301636237182</v>
      </c>
      <c r="AT18" s="164">
        <v>467.98135629830568</v>
      </c>
      <c r="AU18" s="164">
        <v>423.42660011053948</v>
      </c>
      <c r="AV18" s="164">
        <v>76.240855651127703</v>
      </c>
      <c r="AW18" s="164">
        <v>37279.354891386232</v>
      </c>
      <c r="AX18" s="164">
        <v>1339.2181239020697</v>
      </c>
      <c r="AY18" s="160">
        <v>-1.1407945615167447</v>
      </c>
      <c r="AZ18" s="160">
        <v>8.8768411338863373E-2</v>
      </c>
      <c r="BA18" s="160">
        <v>-2.1869370758002438</v>
      </c>
      <c r="BB18" s="160">
        <v>0.1481862977910279</v>
      </c>
      <c r="BC18" s="161">
        <v>5.9</v>
      </c>
      <c r="BD18" s="161">
        <f t="shared" si="3"/>
        <v>0.56887136785639381</v>
      </c>
    </row>
    <row r="19" spans="1:56" x14ac:dyDescent="0.2">
      <c r="A19" s="5" t="s">
        <v>34</v>
      </c>
      <c r="B19" s="8" t="s">
        <v>255</v>
      </c>
      <c r="C19" s="80" t="s">
        <v>256</v>
      </c>
      <c r="D19" s="22">
        <v>185</v>
      </c>
      <c r="E19" s="60"/>
      <c r="F19" s="160">
        <v>-0.72933818695064545</v>
      </c>
      <c r="G19" s="160">
        <v>5.0187127037497836E-2</v>
      </c>
      <c r="H19" s="160">
        <v>-1.4274418832963913</v>
      </c>
      <c r="I19" s="160">
        <v>6.5313355484959548E-2</v>
      </c>
      <c r="J19" s="161">
        <v>3.71</v>
      </c>
      <c r="K19" s="161">
        <f t="shared" si="0"/>
        <v>26.131482190412783</v>
      </c>
      <c r="L19" s="161">
        <f t="shared" si="1"/>
        <v>2.5074462316910782</v>
      </c>
      <c r="M19" s="161"/>
      <c r="N19" s="161">
        <v>55.9</v>
      </c>
      <c r="O19" s="161">
        <v>1.1200000000000001</v>
      </c>
      <c r="P19" s="161">
        <v>28.7</v>
      </c>
      <c r="Q19" s="161">
        <v>12.6</v>
      </c>
      <c r="R19" s="161">
        <v>0.08</v>
      </c>
      <c r="S19" s="161">
        <v>0.35</v>
      </c>
      <c r="T19" s="161">
        <v>0.01</v>
      </c>
      <c r="U19" s="161">
        <v>0.27</v>
      </c>
      <c r="V19" s="161">
        <v>0.43</v>
      </c>
      <c r="W19" s="161">
        <v>0.09</v>
      </c>
      <c r="X19" s="162">
        <v>339</v>
      </c>
      <c r="Y19" s="161">
        <v>-0.45</v>
      </c>
      <c r="Z19" s="175">
        <f>(Y19+1)*(J19/AVERAGE(J$43:J$47))-1</f>
        <v>0.66107006939780621</v>
      </c>
      <c r="AA19" s="163"/>
      <c r="AB19" s="164">
        <v>3419.1510458891944</v>
      </c>
      <c r="AC19" s="164">
        <v>1.7649246881980132</v>
      </c>
      <c r="AD19" s="164">
        <v>3.1499129236577841</v>
      </c>
      <c r="AE19" s="164">
        <v>6.1098576209464479</v>
      </c>
      <c r="AF19" s="164">
        <v>0.18669917467252084</v>
      </c>
      <c r="AG19" s="164">
        <v>0.25316989250339889</v>
      </c>
      <c r="AH19" s="164">
        <v>1394.9503678151889</v>
      </c>
      <c r="AI19" s="164">
        <v>0.14650194640321024</v>
      </c>
      <c r="AJ19" s="160">
        <v>-0.89403589749810219</v>
      </c>
      <c r="AK19" s="160">
        <v>2.3860760854325518E-2</v>
      </c>
      <c r="AL19" s="160">
        <v>-1.7342757418776333</v>
      </c>
      <c r="AM19" s="160">
        <v>4.4816553607363092E-2</v>
      </c>
      <c r="AN19" s="161">
        <v>6.67</v>
      </c>
      <c r="AO19" s="161">
        <f t="shared" si="4"/>
        <v>24.064578831414639</v>
      </c>
      <c r="AP19" s="163"/>
      <c r="AQ19" s="164">
        <v>18702.95357073328</v>
      </c>
      <c r="AR19" s="164">
        <v>0</v>
      </c>
      <c r="AS19" s="164">
        <v>11572.54715639035</v>
      </c>
      <c r="AT19" s="164">
        <v>122.6563699242482</v>
      </c>
      <c r="AU19" s="164">
        <v>228.77918841819417</v>
      </c>
      <c r="AV19" s="164">
        <v>51.547874921958204</v>
      </c>
      <c r="AW19" s="164">
        <v>18681.832209374988</v>
      </c>
      <c r="AX19" s="164">
        <v>714.57826454090514</v>
      </c>
      <c r="AY19" s="160">
        <v>-1.2233936789531663</v>
      </c>
      <c r="AZ19" s="160">
        <v>3.4314346059009349E-2</v>
      </c>
      <c r="BA19" s="160">
        <v>-2.3813569828236014</v>
      </c>
      <c r="BB19" s="160">
        <v>7.1526410022923995E-2</v>
      </c>
      <c r="BC19" s="161">
        <v>6.15</v>
      </c>
      <c r="BD19" s="161">
        <f t="shared" si="3"/>
        <v>0.29715856915089084</v>
      </c>
    </row>
    <row r="20" spans="1:56" x14ac:dyDescent="0.2">
      <c r="A20" s="5" t="s">
        <v>35</v>
      </c>
      <c r="B20" s="8" t="s">
        <v>257</v>
      </c>
      <c r="C20" s="80" t="s">
        <v>258</v>
      </c>
      <c r="D20" s="22">
        <v>235</v>
      </c>
      <c r="E20" s="60"/>
      <c r="F20" s="160">
        <v>-0.58089182236120696</v>
      </c>
      <c r="G20" s="160">
        <v>3.7726111693387354E-2</v>
      </c>
      <c r="H20" s="160">
        <v>-1.1397258693524037</v>
      </c>
      <c r="I20" s="160">
        <v>5.1757273758056117E-2</v>
      </c>
      <c r="J20" s="161">
        <v>3.57</v>
      </c>
      <c r="K20" s="161">
        <f t="shared" si="0"/>
        <v>28.328583555259659</v>
      </c>
      <c r="L20" s="161">
        <f t="shared" si="1"/>
        <v>2.6156928894806923</v>
      </c>
      <c r="M20" s="161"/>
      <c r="N20" s="161">
        <v>60.6</v>
      </c>
      <c r="O20" s="161">
        <v>1.4</v>
      </c>
      <c r="P20" s="161">
        <v>24.9</v>
      </c>
      <c r="Q20" s="161">
        <v>10.94</v>
      </c>
      <c r="R20" s="161">
        <v>0.16300000000000001</v>
      </c>
      <c r="S20" s="161">
        <v>0.49</v>
      </c>
      <c r="T20" s="161" t="s">
        <v>504</v>
      </c>
      <c r="U20" s="161">
        <v>0.17</v>
      </c>
      <c r="V20" s="161">
        <v>0.86</v>
      </c>
      <c r="W20" s="161">
        <v>7.0000000000000007E-2</v>
      </c>
      <c r="X20" s="162">
        <v>458</v>
      </c>
      <c r="Y20" s="161">
        <v>-0.56000000000000005</v>
      </c>
      <c r="Z20" s="175">
        <f t="shared" si="2"/>
        <v>0.2787105439892541</v>
      </c>
      <c r="AA20" s="163"/>
      <c r="AB20" s="164">
        <v>2246.5631488230456</v>
      </c>
      <c r="AC20" s="164">
        <v>1.1104644356868851</v>
      </c>
      <c r="AD20" s="164">
        <v>3.2040379567936159</v>
      </c>
      <c r="AE20" s="164">
        <v>6.1051230959462197</v>
      </c>
      <c r="AF20" s="164">
        <v>0.31223014785388331</v>
      </c>
      <c r="AG20" s="164">
        <v>0.27166582126794853</v>
      </c>
      <c r="AH20" s="164">
        <v>1266.4280865229957</v>
      </c>
      <c r="AI20" s="164">
        <v>0.21574591364001938</v>
      </c>
      <c r="AJ20" s="160">
        <v>-0.87605271336095303</v>
      </c>
      <c r="AK20" s="160">
        <v>3.4820866661624671E-2</v>
      </c>
      <c r="AL20" s="160">
        <v>-1.6744495541104687</v>
      </c>
      <c r="AM20" s="160">
        <v>5.8525320069628017E-2</v>
      </c>
      <c r="AN20" s="161">
        <v>6.71</v>
      </c>
      <c r="AO20" s="161">
        <f t="shared" si="4"/>
        <v>21.978433210580338</v>
      </c>
      <c r="AP20" s="163"/>
      <c r="AQ20" s="164">
        <v>16680.069221750447</v>
      </c>
      <c r="AR20" s="164">
        <v>0</v>
      </c>
      <c r="AS20" s="164">
        <v>8590.8042217556322</v>
      </c>
      <c r="AT20" s="164">
        <v>116.67961716747867</v>
      </c>
      <c r="AU20" s="164">
        <v>192.75679605866975</v>
      </c>
      <c r="AV20" s="164">
        <v>49.457320482866095</v>
      </c>
      <c r="AW20" s="164">
        <v>17351.051089799545</v>
      </c>
      <c r="AX20" s="164">
        <v>677.82828536034879</v>
      </c>
      <c r="AY20" s="160">
        <v>-1.1118079186445362</v>
      </c>
      <c r="AZ20" s="160">
        <v>6.0997493184172857E-2</v>
      </c>
      <c r="BA20" s="160">
        <v>-2.1732096408079826</v>
      </c>
      <c r="BB20" s="160">
        <v>0.11618268689286235</v>
      </c>
      <c r="BC20" s="161">
        <v>6.33</v>
      </c>
      <c r="BD20" s="161">
        <f t="shared" si="3"/>
        <v>0.28406856288341087</v>
      </c>
    </row>
    <row r="21" spans="1:56" x14ac:dyDescent="0.2">
      <c r="A21" s="5" t="s">
        <v>36</v>
      </c>
      <c r="B21" s="8" t="s">
        <v>259</v>
      </c>
      <c r="C21" s="80" t="s">
        <v>260</v>
      </c>
      <c r="D21" s="22">
        <v>275</v>
      </c>
      <c r="E21" s="48"/>
      <c r="F21" s="166" t="s">
        <v>448</v>
      </c>
      <c r="G21" s="166" t="s">
        <v>448</v>
      </c>
      <c r="H21" s="166" t="s">
        <v>448</v>
      </c>
      <c r="I21" s="166" t="s">
        <v>448</v>
      </c>
      <c r="J21" s="166" t="s">
        <v>448</v>
      </c>
      <c r="K21" s="161">
        <f t="shared" si="0"/>
        <v>26.411963215712383</v>
      </c>
      <c r="L21" s="166" t="s">
        <v>448</v>
      </c>
      <c r="M21" s="168"/>
      <c r="N21" s="166">
        <v>56.5</v>
      </c>
      <c r="O21" s="166">
        <v>1.26</v>
      </c>
      <c r="P21" s="166">
        <v>25.5</v>
      </c>
      <c r="Q21" s="166">
        <v>13.56</v>
      </c>
      <c r="R21" s="166">
        <v>0.128</v>
      </c>
      <c r="S21" s="166">
        <v>0.83</v>
      </c>
      <c r="T21" s="166">
        <v>0.01</v>
      </c>
      <c r="U21" s="166">
        <v>0.24</v>
      </c>
      <c r="V21" s="166">
        <v>1.34</v>
      </c>
      <c r="W21" s="166">
        <v>0.16</v>
      </c>
      <c r="X21" s="162">
        <v>435</v>
      </c>
      <c r="Y21" s="161">
        <v>-0.56999999999999995</v>
      </c>
      <c r="Z21" s="167" t="s">
        <v>448</v>
      </c>
      <c r="AA21" s="163"/>
      <c r="AB21" s="164">
        <v>2284.9273200025536</v>
      </c>
      <c r="AC21" s="164">
        <v>2.0244601589326763</v>
      </c>
      <c r="AD21" s="164">
        <v>3.1929359424547452</v>
      </c>
      <c r="AE21" s="164">
        <v>6.5093000242835757</v>
      </c>
      <c r="AF21" s="164">
        <v>0.28436206695576455</v>
      </c>
      <c r="AG21" s="164">
        <v>0.22719415341509733</v>
      </c>
      <c r="AH21" s="164">
        <v>1107.0390293599551</v>
      </c>
      <c r="AI21" s="164">
        <v>3.7846749918572987E-2</v>
      </c>
      <c r="AJ21" s="160">
        <v>-0.85755040395769644</v>
      </c>
      <c r="AK21" s="160">
        <v>5.5341608149609138E-2</v>
      </c>
      <c r="AL21" s="160">
        <v>-1.6874306202979472</v>
      </c>
      <c r="AM21" s="160">
        <v>2.661688543273814E-2</v>
      </c>
      <c r="AN21" s="161">
        <v>6.01</v>
      </c>
      <c r="AO21" s="161">
        <f t="shared" si="4"/>
        <v>17.208027049800428</v>
      </c>
      <c r="AP21" s="163"/>
      <c r="AQ21" s="164">
        <v>17394.983211775409</v>
      </c>
      <c r="AR21" s="164">
        <v>0</v>
      </c>
      <c r="AS21" s="164">
        <v>7856.2719868300155</v>
      </c>
      <c r="AT21" s="164">
        <v>153.33164899898745</v>
      </c>
      <c r="AU21" s="164">
        <v>245.23204704213916</v>
      </c>
      <c r="AV21" s="164">
        <v>73.294767454441953</v>
      </c>
      <c r="AW21" s="164">
        <v>18120.940134661851</v>
      </c>
      <c r="AX21" s="164">
        <v>517.02795384125102</v>
      </c>
      <c r="AY21" s="160">
        <v>-0.99438721281792652</v>
      </c>
      <c r="AZ21" s="160">
        <v>2.8662367442300215E-2</v>
      </c>
      <c r="BA21" s="160">
        <v>-1.926676123332993</v>
      </c>
      <c r="BB21" s="160">
        <v>3.7661578274442976E-2</v>
      </c>
      <c r="BC21" s="161">
        <v>5.54</v>
      </c>
      <c r="BD21" s="161">
        <f t="shared" si="3"/>
        <v>0.25964751228411015</v>
      </c>
    </row>
    <row r="22" spans="1:56" x14ac:dyDescent="0.2">
      <c r="A22" s="5" t="s">
        <v>261</v>
      </c>
      <c r="B22" s="8" t="s">
        <v>262</v>
      </c>
      <c r="C22" s="80" t="s">
        <v>263</v>
      </c>
      <c r="D22" s="22">
        <v>310</v>
      </c>
      <c r="E22" s="48"/>
      <c r="F22" s="166" t="s">
        <v>448</v>
      </c>
      <c r="G22" s="166" t="s">
        <v>448</v>
      </c>
      <c r="H22" s="166" t="s">
        <v>448</v>
      </c>
      <c r="I22" s="166" t="s">
        <v>448</v>
      </c>
      <c r="J22" s="166" t="s">
        <v>448</v>
      </c>
      <c r="K22" s="161">
        <f t="shared" si="0"/>
        <v>34.592659786950733</v>
      </c>
      <c r="L22" s="166" t="s">
        <v>448</v>
      </c>
      <c r="M22" s="168"/>
      <c r="N22" s="166">
        <v>74</v>
      </c>
      <c r="O22" s="166">
        <v>0.19</v>
      </c>
      <c r="P22" s="166">
        <v>14.9</v>
      </c>
      <c r="Q22" s="166">
        <v>9.9</v>
      </c>
      <c r="R22" s="166">
        <v>0.153</v>
      </c>
      <c r="S22" s="166">
        <v>0.13</v>
      </c>
      <c r="T22" s="166">
        <v>0.02</v>
      </c>
      <c r="U22" s="166" t="s">
        <v>504</v>
      </c>
      <c r="V22" s="166">
        <v>0.27</v>
      </c>
      <c r="W22" s="166">
        <v>0.18</v>
      </c>
      <c r="X22" s="162">
        <v>1476</v>
      </c>
      <c r="Y22" s="161">
        <v>-0.83</v>
      </c>
      <c r="Z22" s="167" t="s">
        <v>448</v>
      </c>
      <c r="AA22" s="163"/>
      <c r="AB22" s="164">
        <v>2420.4261010416089</v>
      </c>
      <c r="AC22" s="164">
        <v>0.4900565057541526</v>
      </c>
      <c r="AD22" s="164">
        <v>2.7322703505175658</v>
      </c>
      <c r="AE22" s="164">
        <v>19.991020139758781</v>
      </c>
      <c r="AF22" s="164">
        <v>0.20227110457680436</v>
      </c>
      <c r="AG22" s="164">
        <v>0.30754778502988173</v>
      </c>
      <c r="AH22" s="164">
        <v>1664.8844433147847</v>
      </c>
      <c r="AI22" s="164">
        <v>0.11595158861090696</v>
      </c>
      <c r="AJ22" s="160">
        <v>-0.63255176298608884</v>
      </c>
      <c r="AK22" s="160">
        <v>3.4216917319830051E-2</v>
      </c>
      <c r="AL22" s="160">
        <v>-1.2208871792922515</v>
      </c>
      <c r="AM22" s="160">
        <v>6.9948291175708346E-2</v>
      </c>
      <c r="AN22" s="161">
        <v>6.24</v>
      </c>
      <c r="AO22" s="161">
        <f t="shared" si="4"/>
        <v>26.869671724031562</v>
      </c>
      <c r="AP22" s="163"/>
      <c r="AQ22" s="164">
        <v>27778.918663137236</v>
      </c>
      <c r="AR22" s="164">
        <v>0</v>
      </c>
      <c r="AS22" s="164">
        <v>14212.427204974458</v>
      </c>
      <c r="AT22" s="164">
        <v>251.17529289449746</v>
      </c>
      <c r="AU22" s="164">
        <v>342.25863241572307</v>
      </c>
      <c r="AV22" s="164">
        <v>647.91428619730596</v>
      </c>
      <c r="AW22" s="164">
        <v>30439.917783096102</v>
      </c>
      <c r="AX22" s="164">
        <v>383.85513476386285</v>
      </c>
      <c r="AY22" s="160">
        <v>-0.73231649370646412</v>
      </c>
      <c r="AZ22" s="160">
        <v>3.4402341785166504E-2</v>
      </c>
      <c r="BA22" s="160">
        <v>-1.4291584022600556</v>
      </c>
      <c r="BB22" s="160">
        <v>7.434721161780225E-2</v>
      </c>
      <c r="BC22" s="161">
        <v>5.59</v>
      </c>
      <c r="BD22" s="161">
        <f t="shared" si="3"/>
        <v>0.44009755778609333</v>
      </c>
    </row>
    <row r="23" spans="1:56" x14ac:dyDescent="0.2">
      <c r="A23" s="5" t="s">
        <v>37</v>
      </c>
      <c r="B23" s="8" t="s">
        <v>264</v>
      </c>
      <c r="C23" s="80" t="s">
        <v>265</v>
      </c>
      <c r="D23" s="22">
        <v>340</v>
      </c>
      <c r="E23" s="60"/>
      <c r="F23" s="160">
        <v>-0.40004262647678573</v>
      </c>
      <c r="G23" s="160">
        <v>3.1930607930846316E-2</v>
      </c>
      <c r="H23" s="160">
        <v>-0.80907356200976555</v>
      </c>
      <c r="I23" s="160">
        <v>1.9856796932325369E-2</v>
      </c>
      <c r="J23" s="161">
        <v>2.66</v>
      </c>
      <c r="K23" s="161">
        <f t="shared" si="0"/>
        <v>30.946406458055929</v>
      </c>
      <c r="L23" s="161">
        <f t="shared" si="1"/>
        <v>2.1290484154460727</v>
      </c>
      <c r="M23" s="161"/>
      <c r="N23" s="161">
        <v>66.2</v>
      </c>
      <c r="O23" s="161">
        <v>1.03</v>
      </c>
      <c r="P23" s="161">
        <v>22.2</v>
      </c>
      <c r="Q23" s="161">
        <v>8.61</v>
      </c>
      <c r="R23" s="161">
        <v>0.11</v>
      </c>
      <c r="S23" s="161">
        <v>0.52</v>
      </c>
      <c r="T23" s="161">
        <v>0.01</v>
      </c>
      <c r="U23" s="161" t="s">
        <v>504</v>
      </c>
      <c r="V23" s="161">
        <v>1.06</v>
      </c>
      <c r="W23" s="161">
        <v>0.11</v>
      </c>
      <c r="X23" s="162">
        <v>319</v>
      </c>
      <c r="Y23" s="161">
        <v>-0.31</v>
      </c>
      <c r="Z23" s="175">
        <f t="shared" si="2"/>
        <v>0.49410830942059936</v>
      </c>
      <c r="AA23" s="163"/>
      <c r="AB23" s="164">
        <v>2991.5694029556707</v>
      </c>
      <c r="AC23" s="164">
        <v>3.5857215667848057</v>
      </c>
      <c r="AD23" s="164">
        <v>2.8989055556518775</v>
      </c>
      <c r="AE23" s="164">
        <v>37.257265706569001</v>
      </c>
      <c r="AF23" s="164">
        <v>0.14970209324548894</v>
      </c>
      <c r="AG23" s="164">
        <v>0.27223136956574623</v>
      </c>
      <c r="AH23" s="164">
        <v>1871.2447155490224</v>
      </c>
      <c r="AI23" s="164">
        <v>6.7303041921291246E-2</v>
      </c>
      <c r="AJ23" s="160">
        <v>-0.64810479949939381</v>
      </c>
      <c r="AK23" s="160">
        <v>5.3209565325350226E-2</v>
      </c>
      <c r="AL23" s="160">
        <v>-1.3129199043046436</v>
      </c>
      <c r="AM23" s="160">
        <v>0.102185756148678</v>
      </c>
      <c r="AN23" s="161">
        <v>7.17</v>
      </c>
      <c r="AO23" s="161">
        <f t="shared" si="4"/>
        <v>34.701114087544767</v>
      </c>
      <c r="AP23" s="163"/>
      <c r="AQ23" s="164">
        <v>24745.260823772274</v>
      </c>
      <c r="AR23" s="164">
        <v>0</v>
      </c>
      <c r="AS23" s="164">
        <v>13325.797723550675</v>
      </c>
      <c r="AT23" s="164">
        <v>654.31512093539845</v>
      </c>
      <c r="AU23" s="164">
        <v>679.67319870118433</v>
      </c>
      <c r="AV23" s="164">
        <v>152.85764622482526</v>
      </c>
      <c r="AW23" s="164">
        <v>27625.10978353017</v>
      </c>
      <c r="AX23" s="164">
        <v>1066.0600138553868</v>
      </c>
      <c r="AY23" s="160">
        <v>-0.93600267158706618</v>
      </c>
      <c r="AZ23" s="160">
        <v>8.090919955088216E-2</v>
      </c>
      <c r="BA23" s="160">
        <v>-1.818720254838091</v>
      </c>
      <c r="BB23" s="160">
        <v>9.0809219106292541E-2</v>
      </c>
      <c r="BC23" s="161">
        <v>5.3</v>
      </c>
      <c r="BD23" s="161">
        <f t="shared" si="3"/>
        <v>0.37868103703978379</v>
      </c>
    </row>
    <row r="24" spans="1:56" x14ac:dyDescent="0.2">
      <c r="A24" s="5" t="s">
        <v>38</v>
      </c>
      <c r="B24" s="8" t="s">
        <v>266</v>
      </c>
      <c r="C24" s="80" t="s">
        <v>267</v>
      </c>
      <c r="D24" s="22">
        <v>385</v>
      </c>
      <c r="E24" s="48"/>
      <c r="F24" s="166" t="s">
        <v>448</v>
      </c>
      <c r="G24" s="166" t="s">
        <v>448</v>
      </c>
      <c r="H24" s="166" t="s">
        <v>448</v>
      </c>
      <c r="I24" s="166" t="s">
        <v>448</v>
      </c>
      <c r="J24" s="166" t="s">
        <v>448</v>
      </c>
      <c r="K24" s="161">
        <f t="shared" si="0"/>
        <v>32.395558422103861</v>
      </c>
      <c r="L24" s="166" t="s">
        <v>448</v>
      </c>
      <c r="M24" s="168"/>
      <c r="N24" s="166">
        <v>69.3</v>
      </c>
      <c r="O24" s="166">
        <v>0.75</v>
      </c>
      <c r="P24" s="166">
        <v>21.9</v>
      </c>
      <c r="Q24" s="166">
        <v>5.73</v>
      </c>
      <c r="R24" s="166">
        <v>5.5E-2</v>
      </c>
      <c r="S24" s="166">
        <v>0.94</v>
      </c>
      <c r="T24" s="166">
        <v>0.02</v>
      </c>
      <c r="U24" s="166" t="s">
        <v>504</v>
      </c>
      <c r="V24" s="166">
        <v>1.04</v>
      </c>
      <c r="W24" s="166">
        <v>0.12</v>
      </c>
      <c r="X24" s="162">
        <v>314</v>
      </c>
      <c r="Y24" s="161">
        <v>-0.27</v>
      </c>
      <c r="Z24" s="167" t="s">
        <v>448</v>
      </c>
      <c r="AA24" s="163"/>
      <c r="AB24" s="164">
        <v>3191.2729186086794</v>
      </c>
      <c r="AC24" s="164">
        <v>3.0767426212802409</v>
      </c>
      <c r="AD24" s="164">
        <v>4.9878541990681384</v>
      </c>
      <c r="AE24" s="164">
        <v>61.856203497245694</v>
      </c>
      <c r="AF24" s="164">
        <v>0.33045545667163162</v>
      </c>
      <c r="AG24" s="164">
        <v>0.39643414819076361</v>
      </c>
      <c r="AH24" s="164">
        <v>2022.3851468340822</v>
      </c>
      <c r="AI24" s="164">
        <v>7.8230271375325039E-2</v>
      </c>
      <c r="AJ24" s="160">
        <v>-1.0530670558982935</v>
      </c>
      <c r="AK24" s="160">
        <v>4.70797695447112E-2</v>
      </c>
      <c r="AL24" s="160">
        <v>-2.0306266648012938</v>
      </c>
      <c r="AM24" s="160">
        <v>8.1296903864181147E-2</v>
      </c>
      <c r="AN24" s="161">
        <v>7.3</v>
      </c>
      <c r="AO24" s="161">
        <f t="shared" si="4"/>
        <v>38.183910437129562</v>
      </c>
      <c r="AP24" s="163"/>
      <c r="AQ24" s="164">
        <v>33998.79159604085</v>
      </c>
      <c r="AR24" s="164">
        <v>37.968260017506225</v>
      </c>
      <c r="AS24" s="164">
        <v>9034.5167414587577</v>
      </c>
      <c r="AT24" s="164">
        <v>1447.0550666815898</v>
      </c>
      <c r="AU24" s="164">
        <v>1521.3116960755401</v>
      </c>
      <c r="AV24" s="164">
        <v>145.98756954881173</v>
      </c>
      <c r="AW24" s="164">
        <v>38485.18490287946</v>
      </c>
      <c r="AX24" s="164">
        <v>1142.9493351576812</v>
      </c>
      <c r="AY24" s="160">
        <v>-1.2223018562394383</v>
      </c>
      <c r="AZ24" s="160">
        <v>6.0253638833595462E-2</v>
      </c>
      <c r="BA24" s="160">
        <v>-2.3992216867555261</v>
      </c>
      <c r="BB24" s="160">
        <v>4.1004688197453593E-2</v>
      </c>
      <c r="BC24" s="161">
        <v>3.78</v>
      </c>
      <c r="BD24" s="161">
        <f t="shared" si="3"/>
        <v>0.37625220425075995</v>
      </c>
    </row>
    <row r="25" spans="1:56" x14ac:dyDescent="0.2">
      <c r="A25" s="5"/>
      <c r="B25" s="8"/>
      <c r="C25" s="8"/>
      <c r="D25" s="22"/>
      <c r="E25" s="48"/>
      <c r="F25" s="163"/>
      <c r="G25" s="163"/>
      <c r="H25" s="163"/>
      <c r="I25" s="163"/>
      <c r="J25" s="168"/>
      <c r="K25" s="161"/>
      <c r="L25" s="161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2"/>
      <c r="Y25" s="161"/>
      <c r="Z25" s="175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8"/>
      <c r="AO25" s="161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1"/>
      <c r="BD25" s="161"/>
    </row>
    <row r="26" spans="1:56" x14ac:dyDescent="0.2">
      <c r="A26" s="4" t="s">
        <v>268</v>
      </c>
      <c r="B26" s="8"/>
      <c r="C26" s="8"/>
      <c r="D26" s="22"/>
      <c r="E26" s="48"/>
      <c r="F26" s="163"/>
      <c r="G26" s="163"/>
      <c r="H26" s="163"/>
      <c r="I26" s="163"/>
      <c r="J26" s="168"/>
      <c r="K26" s="161"/>
      <c r="L26" s="161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2"/>
      <c r="Y26" s="161"/>
      <c r="Z26" s="175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8"/>
      <c r="AO26" s="161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1"/>
      <c r="BD26" s="161"/>
    </row>
    <row r="27" spans="1:56" x14ac:dyDescent="0.2">
      <c r="A27" s="5" t="s">
        <v>39</v>
      </c>
      <c r="B27" s="8" t="s">
        <v>269</v>
      </c>
      <c r="C27" s="80" t="s">
        <v>270</v>
      </c>
      <c r="D27" s="22">
        <v>435</v>
      </c>
      <c r="E27" s="60"/>
      <c r="F27" s="160">
        <v>-0.50314354985829068</v>
      </c>
      <c r="G27" s="160">
        <v>3.2749600236810665E-2</v>
      </c>
      <c r="H27" s="160">
        <v>-0.9628728838489975</v>
      </c>
      <c r="I27" s="160">
        <v>2.7869775585794451E-2</v>
      </c>
      <c r="J27" s="161">
        <v>1.93</v>
      </c>
      <c r="K27" s="161">
        <f t="shared" si="0"/>
        <v>32.161824234354199</v>
      </c>
      <c r="L27" s="161">
        <f t="shared" si="1"/>
        <v>1.6054310519307593</v>
      </c>
      <c r="M27" s="161"/>
      <c r="N27" s="161">
        <v>68.8</v>
      </c>
      <c r="O27" s="161">
        <v>0.8</v>
      </c>
      <c r="P27" s="161">
        <v>22.4</v>
      </c>
      <c r="Q27" s="161">
        <v>5.63</v>
      </c>
      <c r="R27" s="161">
        <v>0.04</v>
      </c>
      <c r="S27" s="161">
        <v>0.59</v>
      </c>
      <c r="T27" s="161">
        <v>0.01</v>
      </c>
      <c r="U27" s="161">
        <v>0.23</v>
      </c>
      <c r="V27" s="161">
        <v>0.94</v>
      </c>
      <c r="W27" s="161">
        <v>0.09</v>
      </c>
      <c r="X27" s="162">
        <v>331</v>
      </c>
      <c r="Y27" s="161">
        <v>-0.31</v>
      </c>
      <c r="Z27" s="175">
        <f t="shared" si="2"/>
        <v>8.4071066609682887E-2</v>
      </c>
      <c r="AA27" s="163"/>
      <c r="AB27" s="164">
        <v>2696.8284746698782</v>
      </c>
      <c r="AC27" s="164">
        <v>1.7816159561508935</v>
      </c>
      <c r="AD27" s="164">
        <v>3.4893293159063909</v>
      </c>
      <c r="AE27" s="164">
        <v>25.014206170065002</v>
      </c>
      <c r="AF27" s="164">
        <v>0.14117715723963556</v>
      </c>
      <c r="AG27" s="164">
        <v>0.22031590172044535</v>
      </c>
      <c r="AH27" s="164">
        <v>1657.1149363579682</v>
      </c>
      <c r="AI27" s="164">
        <v>0.14150855901719336</v>
      </c>
      <c r="AJ27" s="160">
        <v>-0.88195849899976864</v>
      </c>
      <c r="AK27" s="160">
        <v>5.4758353366601654E-2</v>
      </c>
      <c r="AL27" s="160">
        <v>-1.7054842681065494</v>
      </c>
      <c r="AM27" s="160">
        <v>0.12483816518390306</v>
      </c>
      <c r="AN27" s="161">
        <v>5.3</v>
      </c>
      <c r="AO27" s="161">
        <f t="shared" si="4"/>
        <v>22.715493531478053</v>
      </c>
      <c r="AP27" s="163"/>
      <c r="AQ27" s="164">
        <v>23781.242951371783</v>
      </c>
      <c r="AR27" s="164">
        <v>0</v>
      </c>
      <c r="AS27" s="164">
        <v>9039.6580654151803</v>
      </c>
      <c r="AT27" s="164">
        <v>514.24803738976732</v>
      </c>
      <c r="AU27" s="164">
        <v>605.13689615859448</v>
      </c>
      <c r="AV27" s="164">
        <v>52.971947671035828</v>
      </c>
      <c r="AW27" s="164">
        <v>26219.187481252513</v>
      </c>
      <c r="AX27" s="164">
        <v>739.78578287097844</v>
      </c>
      <c r="AY27" s="160">
        <v>-1.1342159136931373</v>
      </c>
      <c r="AZ27" s="160">
        <v>2.8850291680563942E-2</v>
      </c>
      <c r="BA27" s="160">
        <v>-2.2052804640572132</v>
      </c>
      <c r="BB27" s="160">
        <v>2.2173544029854605E-2</v>
      </c>
      <c r="BC27" s="161">
        <v>3.82</v>
      </c>
      <c r="BD27" s="161">
        <f t="shared" si="3"/>
        <v>0.2590456283277085</v>
      </c>
    </row>
    <row r="28" spans="1:56" x14ac:dyDescent="0.2">
      <c r="A28" s="5" t="s">
        <v>40</v>
      </c>
      <c r="B28" s="8" t="s">
        <v>271</v>
      </c>
      <c r="C28" s="80" t="s">
        <v>272</v>
      </c>
      <c r="D28" s="22">
        <v>480</v>
      </c>
      <c r="E28" s="60"/>
      <c r="F28" s="160">
        <v>-0.58045862495104128</v>
      </c>
      <c r="G28" s="160">
        <v>7.8996643204189157E-2</v>
      </c>
      <c r="H28" s="160">
        <v>-1.1018710494284933</v>
      </c>
      <c r="I28" s="160">
        <v>5.9787398764263311E-2</v>
      </c>
      <c r="J28" s="161">
        <v>2.15</v>
      </c>
      <c r="K28" s="161">
        <f t="shared" si="0"/>
        <v>31.413874833555258</v>
      </c>
      <c r="L28" s="161">
        <f t="shared" si="1"/>
        <v>1.7468420772303597</v>
      </c>
      <c r="M28" s="161"/>
      <c r="N28" s="161">
        <v>67.2</v>
      </c>
      <c r="O28" s="161">
        <v>0.74</v>
      </c>
      <c r="P28" s="161">
        <v>23.5</v>
      </c>
      <c r="Q28" s="161">
        <v>5.09</v>
      </c>
      <c r="R28" s="161">
        <v>0.06</v>
      </c>
      <c r="S28" s="161">
        <v>0.81</v>
      </c>
      <c r="T28" s="161">
        <v>0.03</v>
      </c>
      <c r="U28" s="161">
        <v>0.1</v>
      </c>
      <c r="V28" s="161">
        <v>1.91</v>
      </c>
      <c r="W28" s="161">
        <v>0.09</v>
      </c>
      <c r="X28" s="162">
        <v>274</v>
      </c>
      <c r="Y28" s="161">
        <v>-0.19</v>
      </c>
      <c r="Z28" s="175">
        <f t="shared" si="2"/>
        <v>0.41766896635936246</v>
      </c>
      <c r="AA28" s="163"/>
      <c r="AB28" s="164">
        <v>3878.7251918365951</v>
      </c>
      <c r="AC28" s="164">
        <v>1.264301698121675</v>
      </c>
      <c r="AD28" s="164">
        <v>5.7603050871433821</v>
      </c>
      <c r="AE28" s="164">
        <v>73.768812631118521</v>
      </c>
      <c r="AF28" s="164">
        <v>0.11605288295278475</v>
      </c>
      <c r="AG28" s="164">
        <v>0.40136561845132529</v>
      </c>
      <c r="AH28" s="164">
        <v>1717.5241914423623</v>
      </c>
      <c r="AI28" s="164">
        <v>9.3786922851378365E-2</v>
      </c>
      <c r="AJ28" s="160">
        <v>-1.0722646194172736</v>
      </c>
      <c r="AK28" s="160">
        <v>3.7908285654517225E-2</v>
      </c>
      <c r="AL28" s="160">
        <v>-2.0982450139673587</v>
      </c>
      <c r="AM28" s="160">
        <v>8.9697276926623604E-2</v>
      </c>
      <c r="AN28" s="161">
        <v>5.32</v>
      </c>
      <c r="AO28" s="161">
        <f t="shared" si="4"/>
        <v>23.632418602378646</v>
      </c>
      <c r="AP28" s="163"/>
      <c r="AQ28" s="164">
        <v>32666.615020515375</v>
      </c>
      <c r="AR28" s="164">
        <v>23.832542677400312</v>
      </c>
      <c r="AS28" s="164">
        <v>10233.567856566911</v>
      </c>
      <c r="AT28" s="164">
        <v>1842.5115507002442</v>
      </c>
      <c r="AU28" s="164">
        <v>1157.5895131237335</v>
      </c>
      <c r="AV28" s="164">
        <v>122.19874305946057</v>
      </c>
      <c r="AW28" s="164">
        <v>38387.579012417256</v>
      </c>
      <c r="AX28" s="164">
        <v>858.47496131935247</v>
      </c>
      <c r="AY28" s="160">
        <v>-1.1656908192400506</v>
      </c>
      <c r="AZ28" s="160">
        <v>1.8646442450912813E-2</v>
      </c>
      <c r="BA28" s="160">
        <v>-2.2521971762440973</v>
      </c>
      <c r="BB28" s="160">
        <v>4.6756577321760362E-2</v>
      </c>
      <c r="BC28" s="161">
        <v>3.91</v>
      </c>
      <c r="BD28" s="161">
        <f t="shared" si="3"/>
        <v>0.3882050282635659</v>
      </c>
    </row>
    <row r="29" spans="1:56" x14ac:dyDescent="0.2">
      <c r="A29" s="5" t="s">
        <v>41</v>
      </c>
      <c r="B29" s="8" t="s">
        <v>273</v>
      </c>
      <c r="C29" s="80" t="s">
        <v>274</v>
      </c>
      <c r="D29" s="22">
        <v>525</v>
      </c>
      <c r="E29" s="48"/>
      <c r="F29" s="166" t="s">
        <v>448</v>
      </c>
      <c r="G29" s="166" t="s">
        <v>448</v>
      </c>
      <c r="H29" s="166" t="s">
        <v>448</v>
      </c>
      <c r="I29" s="166" t="s">
        <v>448</v>
      </c>
      <c r="J29" s="166" t="s">
        <v>448</v>
      </c>
      <c r="K29" s="161">
        <f t="shared" si="0"/>
        <v>30.852912782956057</v>
      </c>
      <c r="L29" s="166" t="s">
        <v>448</v>
      </c>
      <c r="M29" s="168"/>
      <c r="N29" s="166">
        <v>66</v>
      </c>
      <c r="O29" s="166">
        <v>0.78</v>
      </c>
      <c r="P29" s="166">
        <v>22.7</v>
      </c>
      <c r="Q29" s="166">
        <v>4.91</v>
      </c>
      <c r="R29" s="166">
        <v>2.8000000000000001E-2</v>
      </c>
      <c r="S29" s="166">
        <v>0.83</v>
      </c>
      <c r="T29" s="166">
        <v>0.03</v>
      </c>
      <c r="U29" s="166">
        <v>0.44</v>
      </c>
      <c r="V29" s="166">
        <v>3.59</v>
      </c>
      <c r="W29" s="166">
        <v>0.14000000000000001</v>
      </c>
      <c r="X29" s="162">
        <v>325</v>
      </c>
      <c r="Y29" s="161">
        <v>-0.33</v>
      </c>
      <c r="Z29" s="167" t="s">
        <v>448</v>
      </c>
      <c r="AA29" s="163"/>
      <c r="AB29" s="164">
        <v>4277.294886994132</v>
      </c>
      <c r="AC29" s="164">
        <v>4.2737737635730264</v>
      </c>
      <c r="AD29" s="164">
        <v>5.7078551929299293</v>
      </c>
      <c r="AE29" s="164">
        <v>100.17938859890373</v>
      </c>
      <c r="AF29" s="164">
        <v>0.1273471155888046</v>
      </c>
      <c r="AG29" s="164">
        <v>0.33871202863596805</v>
      </c>
      <c r="AH29" s="164">
        <v>1580.1312261688288</v>
      </c>
      <c r="AI29" s="164">
        <v>0.13236796960843486</v>
      </c>
      <c r="AJ29" s="160">
        <v>-1.0652792564183722</v>
      </c>
      <c r="AK29" s="160">
        <v>6.4768288983904868E-2</v>
      </c>
      <c r="AL29" s="160">
        <v>-2.0099219561680481</v>
      </c>
      <c r="AM29" s="160">
        <v>8.8017054876783338E-2</v>
      </c>
      <c r="AN29" s="161">
        <v>6.03</v>
      </c>
      <c r="AO29" s="161">
        <f t="shared" si="4"/>
        <v>24.643599564953071</v>
      </c>
      <c r="AP29" s="163"/>
      <c r="AQ29" s="164">
        <v>31677.130731819663</v>
      </c>
      <c r="AR29" s="164">
        <v>22.273282213337296</v>
      </c>
      <c r="AS29" s="164">
        <v>10047.89949897294</v>
      </c>
      <c r="AT29" s="164">
        <v>3216.8892826751689</v>
      </c>
      <c r="AU29" s="164">
        <v>1066.9045840288563</v>
      </c>
      <c r="AV29" s="164">
        <v>111.47853282433098</v>
      </c>
      <c r="AW29" s="164">
        <v>39832.682972095143</v>
      </c>
      <c r="AX29" s="164">
        <v>713.33206363158365</v>
      </c>
      <c r="AY29" s="160">
        <v>-1.0580000000000003</v>
      </c>
      <c r="AZ29" s="160">
        <v>2.6918634023379035E-2</v>
      </c>
      <c r="BA29" s="160">
        <v>-2.0579999999999998</v>
      </c>
      <c r="BB29" s="160">
        <v>6.1081792314351527E-2</v>
      </c>
      <c r="BC29" s="161">
        <v>3.64</v>
      </c>
      <c r="BD29" s="161">
        <f t="shared" si="3"/>
        <v>0.37500289372019324</v>
      </c>
    </row>
    <row r="30" spans="1:56" x14ac:dyDescent="0.2">
      <c r="A30" s="5" t="s">
        <v>42</v>
      </c>
      <c r="B30" s="8" t="s">
        <v>275</v>
      </c>
      <c r="C30" s="80" t="s">
        <v>276</v>
      </c>
      <c r="D30" s="22">
        <v>575</v>
      </c>
      <c r="E30" s="48"/>
      <c r="F30" s="166" t="s">
        <v>448</v>
      </c>
      <c r="G30" s="166" t="s">
        <v>448</v>
      </c>
      <c r="H30" s="166" t="s">
        <v>448</v>
      </c>
      <c r="I30" s="166" t="s">
        <v>448</v>
      </c>
      <c r="J30" s="166" t="s">
        <v>448</v>
      </c>
      <c r="K30" s="161">
        <f t="shared" si="0"/>
        <v>28.936292443408792</v>
      </c>
      <c r="L30" s="166" t="s">
        <v>448</v>
      </c>
      <c r="M30" s="168"/>
      <c r="N30" s="166">
        <v>61.9</v>
      </c>
      <c r="O30" s="166">
        <v>0.92</v>
      </c>
      <c r="P30" s="166">
        <v>27</v>
      </c>
      <c r="Q30" s="166">
        <v>4.9800000000000004</v>
      </c>
      <c r="R30" s="166">
        <v>1.7999999999999999E-2</v>
      </c>
      <c r="S30" s="166">
        <v>1.01</v>
      </c>
      <c r="T30" s="166">
        <v>0.02</v>
      </c>
      <c r="U30" s="166">
        <v>0.12</v>
      </c>
      <c r="V30" s="166">
        <v>3.36</v>
      </c>
      <c r="W30" s="166">
        <v>0.12</v>
      </c>
      <c r="X30" s="162">
        <v>296</v>
      </c>
      <c r="Y30" s="161">
        <v>-0.31</v>
      </c>
      <c r="Z30" s="167" t="s">
        <v>448</v>
      </c>
      <c r="AA30" s="163"/>
      <c r="AB30" s="164">
        <v>4390.3878829310243</v>
      </c>
      <c r="AC30" s="164">
        <v>1.6346777651939881</v>
      </c>
      <c r="AD30" s="164">
        <v>7.0597526330388272</v>
      </c>
      <c r="AE30" s="164">
        <v>76.832521537349947</v>
      </c>
      <c r="AF30" s="164">
        <v>0.15384076341335423</v>
      </c>
      <c r="AG30" s="164">
        <v>0.23178675020945372</v>
      </c>
      <c r="AH30" s="164">
        <v>1542.523729225758</v>
      </c>
      <c r="AI30" s="164">
        <v>0.12683316272523207</v>
      </c>
      <c r="AJ30" s="160">
        <v>-1.1072237079448877</v>
      </c>
      <c r="AK30" s="160">
        <v>7.8575204648260108E-3</v>
      </c>
      <c r="AL30" s="160">
        <v>-2.1336702277026665</v>
      </c>
      <c r="AM30" s="160">
        <v>6.9746551270275459E-2</v>
      </c>
      <c r="AN30" s="161">
        <v>6.07</v>
      </c>
      <c r="AO30" s="161">
        <f t="shared" si="4"/>
        <v>24.216658660309466</v>
      </c>
      <c r="AP30" s="163"/>
      <c r="AQ30" s="164">
        <v>27314.28228291186</v>
      </c>
      <c r="AR30" s="164">
        <v>0</v>
      </c>
      <c r="AS30" s="164">
        <v>7239.2897983655093</v>
      </c>
      <c r="AT30" s="164">
        <v>2054.7900194190584</v>
      </c>
      <c r="AU30" s="164">
        <v>880.38591099960649</v>
      </c>
      <c r="AV30" s="164">
        <v>36.843695800999733</v>
      </c>
      <c r="AW30" s="164">
        <v>31005.955722665018</v>
      </c>
      <c r="AX30" s="164">
        <v>599.00266989636214</v>
      </c>
      <c r="AY30" s="160">
        <v>-1.2020351542558094</v>
      </c>
      <c r="AZ30" s="160">
        <v>3.178640916109908E-2</v>
      </c>
      <c r="BA30" s="160">
        <v>-2.328776164397639</v>
      </c>
      <c r="BB30" s="160">
        <v>5.045419734967703E-2</v>
      </c>
      <c r="BC30" s="161">
        <v>4.28</v>
      </c>
      <c r="BD30" s="161">
        <f t="shared" si="3"/>
        <v>0.34322788732306619</v>
      </c>
    </row>
    <row r="31" spans="1:56" x14ac:dyDescent="0.2">
      <c r="A31" s="5" t="s">
        <v>43</v>
      </c>
      <c r="B31" s="8" t="s">
        <v>277</v>
      </c>
      <c r="C31" s="80" t="s">
        <v>278</v>
      </c>
      <c r="D31" s="22">
        <v>625</v>
      </c>
      <c r="E31" s="48"/>
      <c r="F31" s="166" t="s">
        <v>448</v>
      </c>
      <c r="G31" s="166" t="s">
        <v>448</v>
      </c>
      <c r="H31" s="166" t="s">
        <v>448</v>
      </c>
      <c r="I31" s="166" t="s">
        <v>448</v>
      </c>
      <c r="J31" s="166" t="s">
        <v>448</v>
      </c>
      <c r="K31" s="161">
        <f t="shared" si="0"/>
        <v>31.273634320905462</v>
      </c>
      <c r="L31" s="166" t="s">
        <v>448</v>
      </c>
      <c r="M31" s="168"/>
      <c r="N31" s="166">
        <v>66.900000000000006</v>
      </c>
      <c r="O31" s="166">
        <v>0.8</v>
      </c>
      <c r="P31" s="166">
        <v>22.2</v>
      </c>
      <c r="Q31" s="166">
        <v>5</v>
      </c>
      <c r="R31" s="166">
        <v>2.5999999999999999E-2</v>
      </c>
      <c r="S31" s="166">
        <v>0.81</v>
      </c>
      <c r="T31" s="166">
        <v>0.02</v>
      </c>
      <c r="U31" s="166">
        <v>0.4</v>
      </c>
      <c r="V31" s="166">
        <v>3.15</v>
      </c>
      <c r="W31" s="166">
        <v>0.15</v>
      </c>
      <c r="X31" s="162">
        <v>373</v>
      </c>
      <c r="Y31" s="161">
        <v>-0.4</v>
      </c>
      <c r="Z31" s="167" t="s">
        <v>448</v>
      </c>
      <c r="AA31" s="163"/>
      <c r="AB31" s="164">
        <v>2303.9747693497866</v>
      </c>
      <c r="AC31" s="164">
        <v>1.6346770387080196</v>
      </c>
      <c r="AD31" s="164">
        <v>5.8992149335664665</v>
      </c>
      <c r="AE31" s="164">
        <v>49.713547715874036</v>
      </c>
      <c r="AF31" s="164">
        <v>0.17148785846837225</v>
      </c>
      <c r="AG31" s="164">
        <v>0.27229402926384888</v>
      </c>
      <c r="AH31" s="164">
        <v>1642.8384697415906</v>
      </c>
      <c r="AI31" s="164">
        <v>8.9330177224969581E-2</v>
      </c>
      <c r="AJ31" s="160">
        <v>-0.87438292392763017</v>
      </c>
      <c r="AK31" s="160">
        <v>5.6347848222722721E-2</v>
      </c>
      <c r="AL31" s="160">
        <v>-1.6720128977424142</v>
      </c>
      <c r="AM31" s="160">
        <v>0.14451563550088603</v>
      </c>
      <c r="AN31" s="161">
        <v>7.03</v>
      </c>
      <c r="AO31" s="161">
        <f t="shared" si="4"/>
        <v>29.870594388117176</v>
      </c>
      <c r="AP31" s="163"/>
      <c r="AQ31" s="164">
        <v>19372.948585463764</v>
      </c>
      <c r="AR31" s="164">
        <v>0</v>
      </c>
      <c r="AS31" s="164">
        <v>5131.6843071630992</v>
      </c>
      <c r="AT31" s="164">
        <v>1241.9311882002069</v>
      </c>
      <c r="AU31" s="164">
        <v>498.78111570573066</v>
      </c>
      <c r="AV31" s="164">
        <v>29.46745317896972</v>
      </c>
      <c r="AW31" s="164">
        <v>23198.226814066766</v>
      </c>
      <c r="AX31" s="164">
        <v>380.23949240965896</v>
      </c>
      <c r="AY31" s="160">
        <v>-1.1295636552644428</v>
      </c>
      <c r="AZ31" s="160">
        <v>4.1771292731801905E-2</v>
      </c>
      <c r="BA31" s="160">
        <v>-2.2129640080426061</v>
      </c>
      <c r="BB31" s="160">
        <v>8.1844061679580776E-2</v>
      </c>
      <c r="BC31" s="161">
        <v>3.42</v>
      </c>
      <c r="BD31" s="161">
        <f t="shared" si="3"/>
        <v>0.20519868435834968</v>
      </c>
    </row>
    <row r="32" spans="1:56" x14ac:dyDescent="0.2">
      <c r="A32" s="5" t="s">
        <v>44</v>
      </c>
      <c r="B32" s="8" t="s">
        <v>279</v>
      </c>
      <c r="C32" s="80" t="s">
        <v>280</v>
      </c>
      <c r="D32" s="22">
        <v>675</v>
      </c>
      <c r="E32" s="60"/>
      <c r="F32" s="160">
        <v>-0.40758450383996764</v>
      </c>
      <c r="G32" s="160">
        <v>8.9923696088399785E-2</v>
      </c>
      <c r="H32" s="160">
        <v>-0.82759022040930963</v>
      </c>
      <c r="I32" s="160">
        <v>0.21876777596440414</v>
      </c>
      <c r="J32" s="161">
        <v>1.8</v>
      </c>
      <c r="K32" s="161">
        <f t="shared" si="0"/>
        <v>31.413874833555258</v>
      </c>
      <c r="L32" s="161">
        <f t="shared" si="1"/>
        <v>1.4624724367509987</v>
      </c>
      <c r="M32" s="161"/>
      <c r="N32" s="161">
        <v>67.2</v>
      </c>
      <c r="O32" s="161">
        <v>0.9</v>
      </c>
      <c r="P32" s="161">
        <v>21.5</v>
      </c>
      <c r="Q32" s="161">
        <v>5.27</v>
      </c>
      <c r="R32" s="161">
        <v>3.3000000000000002E-2</v>
      </c>
      <c r="S32" s="161">
        <v>0.94</v>
      </c>
      <c r="T32" s="161">
        <v>0.08</v>
      </c>
      <c r="U32" s="161">
        <v>0.17</v>
      </c>
      <c r="V32" s="161">
        <v>3.29</v>
      </c>
      <c r="W32" s="161">
        <v>0.18</v>
      </c>
      <c r="X32" s="162">
        <v>415</v>
      </c>
      <c r="Y32" s="161">
        <v>-0.46</v>
      </c>
      <c r="Z32" s="175">
        <f t="shared" si="2"/>
        <v>-0.20874290249709992</v>
      </c>
      <c r="AA32" s="163"/>
      <c r="AB32" s="164">
        <v>3694.9952657419303</v>
      </c>
      <c r="AC32" s="164">
        <v>1.4711098966925218</v>
      </c>
      <c r="AD32" s="164">
        <v>7.1643598225099971</v>
      </c>
      <c r="AE32" s="164">
        <v>17.252240669366817</v>
      </c>
      <c r="AF32" s="164">
        <v>0.21710181280333329</v>
      </c>
      <c r="AG32" s="164">
        <v>0.3304382967990519</v>
      </c>
      <c r="AH32" s="164">
        <v>956.58793806100095</v>
      </c>
      <c r="AI32" s="164">
        <v>0.13563027229971675</v>
      </c>
      <c r="AJ32" s="160">
        <v>-0.74895153487417043</v>
      </c>
      <c r="AK32" s="160">
        <v>5.246127285742317E-2</v>
      </c>
      <c r="AL32" s="160">
        <v>-1.4686059076272628</v>
      </c>
      <c r="AM32" s="160">
        <v>8.6120496276045538E-2</v>
      </c>
      <c r="AN32" s="161">
        <v>4.25</v>
      </c>
      <c r="AO32" s="161">
        <f t="shared" si="4"/>
        <v>10.514957121582032</v>
      </c>
      <c r="AP32" s="163"/>
      <c r="AQ32" s="164">
        <v>11308.808476241811</v>
      </c>
      <c r="AR32" s="164">
        <v>0</v>
      </c>
      <c r="AS32" s="164">
        <v>3379.9469715441742</v>
      </c>
      <c r="AT32" s="164">
        <v>333.5270917989655</v>
      </c>
      <c r="AU32" s="164">
        <v>241.40516657669642</v>
      </c>
      <c r="AV32" s="164">
        <v>39.977735986004291</v>
      </c>
      <c r="AW32" s="164">
        <v>11846.207565979847</v>
      </c>
      <c r="AX32" s="164">
        <v>185.08592199777905</v>
      </c>
      <c r="AY32" s="160">
        <v>-1.1315918649653423</v>
      </c>
      <c r="AZ32" s="160">
        <v>1.6967993409852104E-2</v>
      </c>
      <c r="BA32" s="160">
        <v>-2.240780220270588</v>
      </c>
      <c r="BB32" s="160">
        <v>5.1378813120553299E-2</v>
      </c>
      <c r="BC32" s="161">
        <v>3.56</v>
      </c>
      <c r="BD32" s="161">
        <f t="shared" si="3"/>
        <v>0.10907444491393362</v>
      </c>
    </row>
    <row r="33" spans="1:56" x14ac:dyDescent="0.2">
      <c r="A33" s="5" t="s">
        <v>45</v>
      </c>
      <c r="B33" s="8" t="s">
        <v>281</v>
      </c>
      <c r="C33" s="80" t="s">
        <v>282</v>
      </c>
      <c r="D33" s="22">
        <v>725</v>
      </c>
      <c r="E33" s="48"/>
      <c r="F33" s="166" t="s">
        <v>448</v>
      </c>
      <c r="G33" s="166" t="s">
        <v>448</v>
      </c>
      <c r="H33" s="166" t="s">
        <v>448</v>
      </c>
      <c r="I33" s="166" t="s">
        <v>448</v>
      </c>
      <c r="J33" s="166" t="s">
        <v>448</v>
      </c>
      <c r="K33" s="161">
        <f t="shared" si="0"/>
        <v>29.917976031957391</v>
      </c>
      <c r="L33" s="166" t="s">
        <v>448</v>
      </c>
      <c r="M33" s="168"/>
      <c r="N33" s="166">
        <v>64</v>
      </c>
      <c r="O33" s="166">
        <v>0.89</v>
      </c>
      <c r="P33" s="166">
        <v>22.4</v>
      </c>
      <c r="Q33" s="166">
        <v>5.6</v>
      </c>
      <c r="R33" s="166">
        <v>2.8000000000000001E-2</v>
      </c>
      <c r="S33" s="166">
        <v>0.93</v>
      </c>
      <c r="T33" s="166">
        <v>0.18</v>
      </c>
      <c r="U33" s="166">
        <v>0.6</v>
      </c>
      <c r="V33" s="166">
        <v>4.58</v>
      </c>
      <c r="W33" s="166">
        <v>0.24</v>
      </c>
      <c r="X33" s="162">
        <v>353</v>
      </c>
      <c r="Y33" s="161">
        <v>-0.4</v>
      </c>
      <c r="Z33" s="167" t="s">
        <v>448</v>
      </c>
      <c r="AA33" s="163"/>
      <c r="AB33" s="164">
        <v>7624.3236870468409</v>
      </c>
      <c r="AC33" s="164">
        <v>0.93427032650702801</v>
      </c>
      <c r="AD33" s="164">
        <v>14.553076011417774</v>
      </c>
      <c r="AE33" s="164">
        <v>11.567626958197364</v>
      </c>
      <c r="AF33" s="164">
        <v>0.2239745538603134</v>
      </c>
      <c r="AG33" s="164">
        <v>8.3661083353705312E-2</v>
      </c>
      <c r="AH33" s="164">
        <v>1045.7525627765192</v>
      </c>
      <c r="AI33" s="164">
        <v>8.3002334665880848E-2</v>
      </c>
      <c r="AJ33" s="160">
        <v>-1.0304829194334175</v>
      </c>
      <c r="AK33" s="160">
        <v>8.3906003744896693E-2</v>
      </c>
      <c r="AL33" s="160">
        <v>-2.0225310490218087</v>
      </c>
      <c r="AM33" s="160">
        <v>8.4188202616873736E-2</v>
      </c>
      <c r="AN33" s="161">
        <v>4.63</v>
      </c>
      <c r="AO33" s="161">
        <f t="shared" si="4"/>
        <v>12.522862271321495</v>
      </c>
      <c r="AP33" s="163"/>
      <c r="AQ33" s="164">
        <v>5401.7123954715044</v>
      </c>
      <c r="AR33" s="164">
        <v>0</v>
      </c>
      <c r="AS33" s="164">
        <v>795.36479417718567</v>
      </c>
      <c r="AT33" s="164">
        <v>0</v>
      </c>
      <c r="AU33" s="164">
        <v>0</v>
      </c>
      <c r="AV33" s="164">
        <v>0</v>
      </c>
      <c r="AW33" s="164">
        <v>2632.7484870873227</v>
      </c>
      <c r="AX33" s="164">
        <v>28.052632538291022</v>
      </c>
      <c r="AY33" s="160">
        <v>-1.2979281446444668</v>
      </c>
      <c r="AZ33" s="160">
        <v>7.0038230902037923E-2</v>
      </c>
      <c r="BA33" s="160">
        <v>-2.496069981203997</v>
      </c>
      <c r="BB33" s="160">
        <v>0.155890510758107</v>
      </c>
      <c r="BC33" s="167" t="s">
        <v>448</v>
      </c>
      <c r="BD33" s="167" t="s">
        <v>448</v>
      </c>
    </row>
    <row r="34" spans="1:56" x14ac:dyDescent="0.2">
      <c r="A34" s="5" t="s">
        <v>46</v>
      </c>
      <c r="B34" s="8" t="s">
        <v>283</v>
      </c>
      <c r="C34" s="80" t="s">
        <v>284</v>
      </c>
      <c r="D34" s="22">
        <v>775</v>
      </c>
      <c r="E34" s="60"/>
      <c r="F34" s="160">
        <v>-0.20681957309702051</v>
      </c>
      <c r="G34" s="160">
        <v>6.7985544663426517E-2</v>
      </c>
      <c r="H34" s="160">
        <v>-0.389096802761076</v>
      </c>
      <c r="I34" s="160">
        <v>6.2311285612398327E-2</v>
      </c>
      <c r="J34" s="161">
        <v>1.63</v>
      </c>
      <c r="K34" s="161">
        <f t="shared" si="0"/>
        <v>30.011469707057259</v>
      </c>
      <c r="L34" s="161">
        <f t="shared" si="1"/>
        <v>1.2652272703062584</v>
      </c>
      <c r="M34" s="161"/>
      <c r="N34" s="161">
        <v>64.2</v>
      </c>
      <c r="O34" s="161">
        <v>0.85</v>
      </c>
      <c r="P34" s="161">
        <v>23.1</v>
      </c>
      <c r="Q34" s="161">
        <v>5.3</v>
      </c>
      <c r="R34" s="161">
        <v>0.04</v>
      </c>
      <c r="S34" s="161">
        <v>0.92</v>
      </c>
      <c r="T34" s="161">
        <v>0.14000000000000001</v>
      </c>
      <c r="U34" s="161">
        <v>0.36</v>
      </c>
      <c r="V34" s="161">
        <v>4.3600000000000003</v>
      </c>
      <c r="W34" s="161">
        <v>0.23</v>
      </c>
      <c r="X34" s="162">
        <v>324</v>
      </c>
      <c r="Y34" s="161">
        <v>-0.34</v>
      </c>
      <c r="Z34" s="175">
        <f t="shared" si="2"/>
        <v>-0.1242444593687041</v>
      </c>
      <c r="AA34" s="163"/>
      <c r="AB34" s="164">
        <v>7503.472252500279</v>
      </c>
      <c r="AC34" s="164">
        <v>0.92674524052477258</v>
      </c>
      <c r="AD34" s="164">
        <v>12.342950738320521</v>
      </c>
      <c r="AE34" s="164">
        <v>87.874786068857389</v>
      </c>
      <c r="AF34" s="164">
        <v>0.18128687914630584</v>
      </c>
      <c r="AG34" s="164">
        <v>0.2401811351229364</v>
      </c>
      <c r="AH34" s="164">
        <v>904.31938214148863</v>
      </c>
      <c r="AI34" s="164">
        <v>0.126229382516687</v>
      </c>
      <c r="AJ34" s="160">
        <v>-0.84788284816705861</v>
      </c>
      <c r="AK34" s="160">
        <v>2.5344400092805086E-2</v>
      </c>
      <c r="AL34" s="160">
        <v>-1.6728362047645273</v>
      </c>
      <c r="AM34" s="160">
        <v>4.5864214156621626E-2</v>
      </c>
      <c r="AN34" s="161">
        <v>7.32</v>
      </c>
      <c r="AO34" s="161">
        <f t="shared" si="4"/>
        <v>17.120900201360371</v>
      </c>
      <c r="AP34" s="163"/>
      <c r="AQ34" s="164">
        <v>25440.875253376729</v>
      </c>
      <c r="AR34" s="164">
        <v>0</v>
      </c>
      <c r="AS34" s="164">
        <v>6517.9592102838933</v>
      </c>
      <c r="AT34" s="164">
        <v>1465.3215544407974</v>
      </c>
      <c r="AU34" s="164">
        <v>703.43647447925127</v>
      </c>
      <c r="AV34" s="164">
        <v>57.145105511595361</v>
      </c>
      <c r="AW34" s="164">
        <v>16563.540647098303</v>
      </c>
      <c r="AX34" s="164">
        <v>383.01369041965415</v>
      </c>
      <c r="AY34" s="160">
        <v>-0.94686954842710946</v>
      </c>
      <c r="AZ34" s="160">
        <v>7.8121149598471287E-2</v>
      </c>
      <c r="BA34" s="160">
        <v>-1.8288775896281528</v>
      </c>
      <c r="BB34" s="160">
        <v>8.2660338348501131E-2</v>
      </c>
      <c r="BC34" s="161">
        <v>4.9800000000000004</v>
      </c>
      <c r="BD34" s="161">
        <f t="shared" si="3"/>
        <v>0.21334191846945932</v>
      </c>
    </row>
    <row r="35" spans="1:56" x14ac:dyDescent="0.2">
      <c r="A35" s="5" t="s">
        <v>47</v>
      </c>
      <c r="B35" s="8" t="s">
        <v>285</v>
      </c>
      <c r="C35" s="80" t="s">
        <v>286</v>
      </c>
      <c r="D35" s="22">
        <v>810</v>
      </c>
      <c r="E35" s="60"/>
      <c r="F35" s="160">
        <v>-0.2423103035117761</v>
      </c>
      <c r="G35" s="160">
        <v>3.8117738430599707E-2</v>
      </c>
      <c r="H35" s="160">
        <v>-0.4694420173473694</v>
      </c>
      <c r="I35" s="160">
        <v>0.1041184545846658</v>
      </c>
      <c r="J35" s="161">
        <v>1.48</v>
      </c>
      <c r="K35" s="161">
        <f t="shared" si="0"/>
        <v>31.180140645805594</v>
      </c>
      <c r="L35" s="161">
        <f t="shared" si="1"/>
        <v>1.1935303328894806</v>
      </c>
      <c r="M35" s="161"/>
      <c r="N35" s="161">
        <v>66.7</v>
      </c>
      <c r="O35" s="161">
        <v>0.68</v>
      </c>
      <c r="P35" s="161">
        <v>20</v>
      </c>
      <c r="Q35" s="161">
        <v>4.1500000000000004</v>
      </c>
      <c r="R35" s="161">
        <v>0.02</v>
      </c>
      <c r="S35" s="161">
        <v>0.84</v>
      </c>
      <c r="T35" s="161">
        <v>0.61</v>
      </c>
      <c r="U35" s="161">
        <v>1.17</v>
      </c>
      <c r="V35" s="161">
        <v>5.15</v>
      </c>
      <c r="W35" s="161">
        <v>0.17</v>
      </c>
      <c r="X35" s="162">
        <v>250</v>
      </c>
      <c r="Y35" s="161">
        <v>-0.11</v>
      </c>
      <c r="Z35" s="175">
        <f t="shared" si="2"/>
        <v>7.2267334188086396E-2</v>
      </c>
      <c r="AA35" s="163"/>
      <c r="AB35" s="164">
        <v>6857.3319080593565</v>
      </c>
      <c r="AC35" s="164">
        <v>1.0245185797693388</v>
      </c>
      <c r="AD35" s="164">
        <v>10.752015376655134</v>
      </c>
      <c r="AE35" s="164">
        <v>282.89710172155503</v>
      </c>
      <c r="AF35" s="164">
        <v>0.1764656049950501</v>
      </c>
      <c r="AG35" s="164">
        <v>0.27487911547305882</v>
      </c>
      <c r="AH35" s="164">
        <v>1255.8152155677228</v>
      </c>
      <c r="AI35" s="164">
        <v>0.21074065519601176</v>
      </c>
      <c r="AJ35" s="160">
        <v>-0.96582589021934062</v>
      </c>
      <c r="AK35" s="160">
        <v>8.8911475229048437E-2</v>
      </c>
      <c r="AL35" s="160">
        <v>-1.9229225430717811</v>
      </c>
      <c r="AM35" s="160">
        <v>0.15963355562602766</v>
      </c>
      <c r="AN35" s="161">
        <v>8.65</v>
      </c>
      <c r="AO35" s="161">
        <f t="shared" si="4"/>
        <v>28.095419675240272</v>
      </c>
      <c r="AP35" s="163"/>
      <c r="AQ35" s="164">
        <v>28643.097789332962</v>
      </c>
      <c r="AR35" s="164">
        <v>75.939089922772979</v>
      </c>
      <c r="AS35" s="164">
        <v>11172.882973166759</v>
      </c>
      <c r="AT35" s="164">
        <v>3900.1251174719255</v>
      </c>
      <c r="AU35" s="164">
        <v>1975.2934906757869</v>
      </c>
      <c r="AV35" s="164">
        <v>73.498370914112073</v>
      </c>
      <c r="AW35" s="164">
        <v>30545.790399478981</v>
      </c>
      <c r="AX35" s="164">
        <v>1063.125199336162</v>
      </c>
      <c r="AY35" s="160">
        <v>-0.85613741253571796</v>
      </c>
      <c r="AZ35" s="160">
        <v>4.8609605462228186E-2</v>
      </c>
      <c r="BA35" s="160">
        <v>-1.6777832580168628</v>
      </c>
      <c r="BB35" s="160">
        <v>8.8409086351015964E-2</v>
      </c>
      <c r="BC35" s="161">
        <v>4.01</v>
      </c>
      <c r="BD35" s="161">
        <f t="shared" si="3"/>
        <v>0.31680309485744579</v>
      </c>
    </row>
    <row r="36" spans="1:56" x14ac:dyDescent="0.2">
      <c r="A36" s="5" t="s">
        <v>48</v>
      </c>
      <c r="B36" s="8" t="s">
        <v>287</v>
      </c>
      <c r="C36" s="80" t="s">
        <v>288</v>
      </c>
      <c r="D36" s="22">
        <v>870</v>
      </c>
      <c r="E36" s="48"/>
      <c r="F36" s="166" t="s">
        <v>448</v>
      </c>
      <c r="G36" s="166" t="s">
        <v>448</v>
      </c>
      <c r="H36" s="166" t="s">
        <v>448</v>
      </c>
      <c r="I36" s="166" t="s">
        <v>448</v>
      </c>
      <c r="J36" s="166" t="s">
        <v>448</v>
      </c>
      <c r="K36" s="161">
        <f t="shared" si="0"/>
        <v>31.133393808255658</v>
      </c>
      <c r="L36" s="166" t="s">
        <v>448</v>
      </c>
      <c r="M36" s="168"/>
      <c r="N36" s="166">
        <v>66.599999999999994</v>
      </c>
      <c r="O36" s="166">
        <v>0.68</v>
      </c>
      <c r="P36" s="166">
        <v>20.399999999999999</v>
      </c>
      <c r="Q36" s="166">
        <v>4.99</v>
      </c>
      <c r="R36" s="166">
        <v>3.2000000000000001E-2</v>
      </c>
      <c r="S36" s="166">
        <v>0.88</v>
      </c>
      <c r="T36" s="166">
        <v>0.27</v>
      </c>
      <c r="U36" s="166">
        <v>0.62</v>
      </c>
      <c r="V36" s="166">
        <v>4.84</v>
      </c>
      <c r="W36" s="166">
        <v>0.21</v>
      </c>
      <c r="X36" s="162">
        <v>259</v>
      </c>
      <c r="Y36" s="161">
        <v>-0.15</v>
      </c>
      <c r="Z36" s="167" t="s">
        <v>448</v>
      </c>
      <c r="AA36" s="163"/>
      <c r="AB36" s="164">
        <v>7424.3500103666229</v>
      </c>
      <c r="AC36" s="164">
        <v>1.6096192105306983</v>
      </c>
      <c r="AD36" s="164">
        <v>12.492483357496258</v>
      </c>
      <c r="AE36" s="164">
        <v>108.29943856385525</v>
      </c>
      <c r="AF36" s="164">
        <v>0.23165364682660924</v>
      </c>
      <c r="AG36" s="164">
        <v>0.53995906242233593</v>
      </c>
      <c r="AH36" s="164">
        <v>1053.6232846985276</v>
      </c>
      <c r="AI36" s="164">
        <v>0.11259997642671694</v>
      </c>
      <c r="AJ36" s="160">
        <v>-0.9532542089006002</v>
      </c>
      <c r="AK36" s="160">
        <v>6.8245571089041168E-2</v>
      </c>
      <c r="AL36" s="160">
        <v>-1.873481707575553</v>
      </c>
      <c r="AM36" s="160">
        <v>0.15505903768672125</v>
      </c>
      <c r="AN36" s="161">
        <v>8.89</v>
      </c>
      <c r="AO36" s="161">
        <f t="shared" si="4"/>
        <v>24.225948874346347</v>
      </c>
      <c r="AP36" s="163"/>
      <c r="AQ36" s="164">
        <v>21990.248308346461</v>
      </c>
      <c r="AR36" s="164">
        <v>6.3623490628902841</v>
      </c>
      <c r="AS36" s="164">
        <v>6129.5843880961493</v>
      </c>
      <c r="AT36" s="164">
        <v>1410.345675350387</v>
      </c>
      <c r="AU36" s="164">
        <v>798.41329923790602</v>
      </c>
      <c r="AV36" s="164">
        <v>80.252092211294809</v>
      </c>
      <c r="AW36" s="164">
        <v>17563.358552596077</v>
      </c>
      <c r="AX36" s="164">
        <v>423.16475682521872</v>
      </c>
      <c r="AY36" s="160">
        <v>-1.0124144883461472</v>
      </c>
      <c r="AZ36" s="160">
        <v>3.8560648393828535E-2</v>
      </c>
      <c r="BA36" s="160">
        <v>-1.9564469163224185</v>
      </c>
      <c r="BB36" s="160">
        <v>5.8077948635272679E-2</v>
      </c>
      <c r="BC36" s="161">
        <v>4.88</v>
      </c>
      <c r="BD36" s="161">
        <f t="shared" si="3"/>
        <v>0.22167721929364351</v>
      </c>
    </row>
    <row r="37" spans="1:56" x14ac:dyDescent="0.2">
      <c r="A37" s="5" t="s">
        <v>49</v>
      </c>
      <c r="B37" s="8" t="s">
        <v>289</v>
      </c>
      <c r="C37" s="80" t="s">
        <v>290</v>
      </c>
      <c r="D37" s="22">
        <v>960</v>
      </c>
      <c r="E37" s="60"/>
      <c r="F37" s="160">
        <v>-0.34887784011113548</v>
      </c>
      <c r="G37" s="160">
        <v>3.8928562286013636E-2</v>
      </c>
      <c r="H37" s="160">
        <v>-0.68610248238576421</v>
      </c>
      <c r="I37" s="160">
        <v>8.7304360293168126E-2</v>
      </c>
      <c r="J37" s="161">
        <v>1.99</v>
      </c>
      <c r="K37" s="161">
        <f t="shared" si="0"/>
        <v>30.338697569906795</v>
      </c>
      <c r="L37" s="161">
        <f t="shared" si="1"/>
        <v>1.5615060985352867</v>
      </c>
      <c r="M37" s="161"/>
      <c r="N37" s="161">
        <v>64.900000000000006</v>
      </c>
      <c r="O37" s="161">
        <v>0.7</v>
      </c>
      <c r="P37" s="161">
        <v>21.7</v>
      </c>
      <c r="Q37" s="161">
        <v>5.44</v>
      </c>
      <c r="R37" s="161">
        <v>0.14199999999999999</v>
      </c>
      <c r="S37" s="161">
        <v>1.01</v>
      </c>
      <c r="T37" s="161">
        <v>0.69</v>
      </c>
      <c r="U37" s="161">
        <v>1.1200000000000001</v>
      </c>
      <c r="V37" s="161">
        <v>3.76</v>
      </c>
      <c r="W37" s="161">
        <v>0.21</v>
      </c>
      <c r="X37" s="162">
        <v>251</v>
      </c>
      <c r="Y37" s="161">
        <v>-0.14000000000000001</v>
      </c>
      <c r="Z37" s="175">
        <f t="shared" si="2"/>
        <v>0.39316604595315141</v>
      </c>
      <c r="AA37" s="163"/>
      <c r="AB37" s="164">
        <v>4414.4620949423788</v>
      </c>
      <c r="AC37" s="164">
        <v>0.48598871915006425</v>
      </c>
      <c r="AD37" s="164">
        <v>7.9661638469078548</v>
      </c>
      <c r="AE37" s="164">
        <v>32.133937521932154</v>
      </c>
      <c r="AF37" s="164">
        <v>0.21030219780566675</v>
      </c>
      <c r="AG37" s="164">
        <v>0.46026478580859809</v>
      </c>
      <c r="AH37" s="164">
        <v>930.57828893606109</v>
      </c>
      <c r="AI37" s="164">
        <v>7.8639915326764898E-2</v>
      </c>
      <c r="AJ37" s="160">
        <v>-0.82875024059447799</v>
      </c>
      <c r="AK37" s="160">
        <v>6.5037241957629582E-2</v>
      </c>
      <c r="AL37" s="160">
        <v>-1.6238497162422316</v>
      </c>
      <c r="AM37" s="160">
        <v>3.6973904613825381E-2</v>
      </c>
      <c r="AN37" s="161">
        <v>9.31</v>
      </c>
      <c r="AO37" s="161">
        <f t="shared" si="4"/>
        <v>22.407647943473222</v>
      </c>
      <c r="AP37" s="163"/>
      <c r="AQ37" s="164">
        <v>15597.434572421265</v>
      </c>
      <c r="AR37" s="164">
        <v>0</v>
      </c>
      <c r="AS37" s="164">
        <v>3942.7527013080617</v>
      </c>
      <c r="AT37" s="164">
        <v>248.48235675527502</v>
      </c>
      <c r="AU37" s="164">
        <v>288.32018736070404</v>
      </c>
      <c r="AV37" s="164">
        <v>438.81849818923996</v>
      </c>
      <c r="AW37" s="164">
        <v>13797.662312251425</v>
      </c>
      <c r="AX37" s="164">
        <v>174.7193343144132</v>
      </c>
      <c r="AY37" s="160">
        <v>-1.2932341972653194</v>
      </c>
      <c r="AZ37" s="160">
        <v>4.7511524634526806E-2</v>
      </c>
      <c r="BA37" s="160">
        <v>-2.4833066888610142</v>
      </c>
      <c r="BB37" s="160">
        <v>6.1425704232677604E-2</v>
      </c>
      <c r="BC37" s="161">
        <v>4.9400000000000004</v>
      </c>
      <c r="BD37" s="161">
        <f t="shared" si="3"/>
        <v>0.17628937424607008</v>
      </c>
    </row>
    <row r="38" spans="1:56" x14ac:dyDescent="0.2">
      <c r="A38" s="5" t="s">
        <v>50</v>
      </c>
      <c r="B38" s="8" t="s">
        <v>291</v>
      </c>
      <c r="C38" s="80" t="s">
        <v>292</v>
      </c>
      <c r="D38" s="22">
        <v>980</v>
      </c>
      <c r="E38" s="60"/>
      <c r="F38" s="160">
        <v>-0.48921067882505093</v>
      </c>
      <c r="G38" s="160">
        <v>3.1134174156697687E-2</v>
      </c>
      <c r="H38" s="160">
        <v>-0.939151764752714</v>
      </c>
      <c r="I38" s="160">
        <v>7.212693757817705E-2</v>
      </c>
      <c r="J38" s="161">
        <v>2.17</v>
      </c>
      <c r="K38" s="161">
        <f t="shared" si="0"/>
        <v>30.806165945406125</v>
      </c>
      <c r="L38" s="161">
        <f t="shared" si="1"/>
        <v>1.7289843408788284</v>
      </c>
      <c r="M38" s="161"/>
      <c r="N38" s="161">
        <v>65.900000000000006</v>
      </c>
      <c r="O38" s="161">
        <v>0.75</v>
      </c>
      <c r="P38" s="161">
        <v>22.8</v>
      </c>
      <c r="Q38" s="161">
        <v>5.45</v>
      </c>
      <c r="R38" s="161">
        <v>7.0999999999999994E-2</v>
      </c>
      <c r="S38" s="161">
        <v>0.77</v>
      </c>
      <c r="T38" s="161">
        <v>0.04</v>
      </c>
      <c r="U38" s="161">
        <v>0.09</v>
      </c>
      <c r="V38" s="161">
        <v>3.65</v>
      </c>
      <c r="W38" s="161">
        <v>0.12</v>
      </c>
      <c r="X38" s="162">
        <v>352</v>
      </c>
      <c r="Y38" s="161">
        <v>-0.38</v>
      </c>
      <c r="Z38" s="175">
        <f t="shared" si="2"/>
        <v>9.5223558621812421E-2</v>
      </c>
      <c r="AA38" s="163"/>
      <c r="AB38" s="164">
        <v>1605.8352983069542</v>
      </c>
      <c r="AC38" s="164">
        <v>0.52073844777945333</v>
      </c>
      <c r="AD38" s="164">
        <v>7.0833600240858248</v>
      </c>
      <c r="AE38" s="164">
        <v>18.649367065672106</v>
      </c>
      <c r="AF38" s="164">
        <v>0.26091802984191825</v>
      </c>
      <c r="AG38" s="164">
        <v>0.26369565996729583</v>
      </c>
      <c r="AH38" s="164">
        <v>1197.5384921581042</v>
      </c>
      <c r="AI38" s="164">
        <v>8.1955022193935814E-2</v>
      </c>
      <c r="AJ38" s="160">
        <v>-0.68639005866186764</v>
      </c>
      <c r="AK38" s="160">
        <v>5.2917942453051744E-2</v>
      </c>
      <c r="AL38" s="160">
        <v>-1.3387439986973115</v>
      </c>
      <c r="AM38" s="160">
        <v>5.8806295635596598E-2</v>
      </c>
      <c r="AN38" s="161">
        <v>6.33</v>
      </c>
      <c r="AO38" s="161">
        <f t="shared" si="4"/>
        <v>19.605903798237829</v>
      </c>
      <c r="AP38" s="163"/>
      <c r="AQ38" s="164">
        <v>12338.353302327056</v>
      </c>
      <c r="AR38" s="164">
        <v>0</v>
      </c>
      <c r="AS38" s="164">
        <v>3649.0464309939534</v>
      </c>
      <c r="AT38" s="164">
        <v>298.71666059614182</v>
      </c>
      <c r="AU38" s="164">
        <v>231.23796591602152</v>
      </c>
      <c r="AV38" s="164">
        <v>130.72108292842597</v>
      </c>
      <c r="AW38" s="164">
        <v>14132.519978279208</v>
      </c>
      <c r="AX38" s="164">
        <v>183.69363286456641</v>
      </c>
      <c r="AY38" s="160">
        <v>-1.2622347607038065</v>
      </c>
      <c r="AZ38" s="160">
        <v>0.10710160049040431</v>
      </c>
      <c r="BA38" s="160">
        <v>-2.4634279509350154</v>
      </c>
      <c r="BB38" s="160">
        <v>0.11139504441570718</v>
      </c>
      <c r="BC38" s="161">
        <v>3.62</v>
      </c>
      <c r="BD38" s="161">
        <f t="shared" si="3"/>
        <v>0.13231889157837212</v>
      </c>
    </row>
    <row r="39" spans="1:56" x14ac:dyDescent="0.2">
      <c r="A39" s="5" t="s">
        <v>51</v>
      </c>
      <c r="B39" s="8" t="s">
        <v>293</v>
      </c>
      <c r="C39" s="80" t="s">
        <v>294</v>
      </c>
      <c r="D39" s="22">
        <v>1000</v>
      </c>
      <c r="E39" s="48"/>
      <c r="F39" s="166" t="s">
        <v>448</v>
      </c>
      <c r="G39" s="166" t="s">
        <v>448</v>
      </c>
      <c r="H39" s="166" t="s">
        <v>448</v>
      </c>
      <c r="I39" s="166" t="s">
        <v>448</v>
      </c>
      <c r="J39" s="166" t="s">
        <v>448</v>
      </c>
      <c r="K39" s="161">
        <f t="shared" si="0"/>
        <v>37.397470039946739</v>
      </c>
      <c r="L39" s="166" t="s">
        <v>448</v>
      </c>
      <c r="M39" s="163"/>
      <c r="N39" s="166">
        <v>80</v>
      </c>
      <c r="O39" s="166">
        <v>0.37</v>
      </c>
      <c r="P39" s="166">
        <v>13.4</v>
      </c>
      <c r="Q39" s="166">
        <v>2.79</v>
      </c>
      <c r="R39" s="166">
        <v>3.1E-2</v>
      </c>
      <c r="S39" s="166">
        <v>0.47</v>
      </c>
      <c r="T39" s="166">
        <v>0.03</v>
      </c>
      <c r="U39" s="166">
        <v>0.04</v>
      </c>
      <c r="V39" s="166">
        <v>2.68</v>
      </c>
      <c r="W39" s="166">
        <v>0.05</v>
      </c>
      <c r="X39" s="162">
        <v>157</v>
      </c>
      <c r="Y39" s="169">
        <v>0.69</v>
      </c>
      <c r="Z39" s="167" t="s">
        <v>448</v>
      </c>
      <c r="AA39" s="163"/>
      <c r="AB39" s="164">
        <v>2270.4462678261439</v>
      </c>
      <c r="AC39" s="164">
        <v>1.0135140815928165</v>
      </c>
      <c r="AD39" s="164">
        <v>5.5349568634404829</v>
      </c>
      <c r="AE39" s="164">
        <v>88.473375635287027</v>
      </c>
      <c r="AF39" s="164">
        <v>0.1457698308533821</v>
      </c>
      <c r="AG39" s="164">
        <v>0.27626247419374605</v>
      </c>
      <c r="AH39" s="164">
        <v>1969.3546584923902</v>
      </c>
      <c r="AI39" s="164">
        <v>7.8932135483927426E-2</v>
      </c>
      <c r="AJ39" s="160">
        <v>-0.93945375236410555</v>
      </c>
      <c r="AK39" s="160">
        <v>2.5270673431101561E-2</v>
      </c>
      <c r="AL39" s="160">
        <v>-1.8586096199188606</v>
      </c>
      <c r="AM39" s="160">
        <v>4.3670303379277881E-2</v>
      </c>
      <c r="AN39" s="167" t="s">
        <v>448</v>
      </c>
      <c r="AO39" s="167" t="s">
        <v>448</v>
      </c>
      <c r="AP39" s="163"/>
      <c r="AQ39" s="164">
        <v>27285.487236286699</v>
      </c>
      <c r="AR39" s="164">
        <v>32.552320131939673</v>
      </c>
      <c r="AS39" s="164">
        <v>8746.4643383503117</v>
      </c>
      <c r="AT39" s="164">
        <v>2488.4286303551489</v>
      </c>
      <c r="AU39" s="164">
        <v>1259.4519948825521</v>
      </c>
      <c r="AV39" s="164">
        <v>111.73786551575229</v>
      </c>
      <c r="AW39" s="164">
        <v>35291.909447081001</v>
      </c>
      <c r="AX39" s="164">
        <v>719.31874327203366</v>
      </c>
      <c r="AY39" s="160">
        <v>-1.0320923931271819</v>
      </c>
      <c r="AZ39" s="160">
        <v>2.287328435858569E-2</v>
      </c>
      <c r="BA39" s="160">
        <v>-1.9944073613557267</v>
      </c>
      <c r="BB39" s="160">
        <v>4.0002712750453175E-2</v>
      </c>
      <c r="BC39" s="167" t="s">
        <v>448</v>
      </c>
      <c r="BD39" s="167" t="s">
        <v>448</v>
      </c>
    </row>
    <row r="40" spans="1:56" x14ac:dyDescent="0.2">
      <c r="A40" s="5" t="s">
        <v>295</v>
      </c>
      <c r="B40" s="8" t="s">
        <v>296</v>
      </c>
      <c r="C40" s="80" t="s">
        <v>297</v>
      </c>
      <c r="D40" s="22">
        <v>1020</v>
      </c>
      <c r="E40" s="48"/>
      <c r="F40" s="166" t="s">
        <v>448</v>
      </c>
      <c r="G40" s="166" t="s">
        <v>448</v>
      </c>
      <c r="H40" s="166" t="s">
        <v>448</v>
      </c>
      <c r="I40" s="166" t="s">
        <v>448</v>
      </c>
      <c r="J40" s="166" t="s">
        <v>448</v>
      </c>
      <c r="K40" s="161">
        <f t="shared" si="0"/>
        <v>31.413874833555258</v>
      </c>
      <c r="L40" s="166" t="s">
        <v>448</v>
      </c>
      <c r="M40" s="163"/>
      <c r="N40" s="166">
        <v>67.2</v>
      </c>
      <c r="O40" s="166">
        <v>0.8</v>
      </c>
      <c r="P40" s="166">
        <v>21.2</v>
      </c>
      <c r="Q40" s="166">
        <v>4.5999999999999996</v>
      </c>
      <c r="R40" s="166">
        <v>5.7000000000000002E-2</v>
      </c>
      <c r="S40" s="166">
        <v>0.99</v>
      </c>
      <c r="T40" s="166">
        <v>0.04</v>
      </c>
      <c r="U40" s="166">
        <v>0.44</v>
      </c>
      <c r="V40" s="166">
        <v>4.12</v>
      </c>
      <c r="W40" s="166">
        <v>0.1</v>
      </c>
      <c r="X40" s="162">
        <v>322</v>
      </c>
      <c r="Y40" s="169">
        <v>-0.31</v>
      </c>
      <c r="Z40" s="167" t="s">
        <v>448</v>
      </c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</row>
    <row r="41" spans="1:56" x14ac:dyDescent="0.2">
      <c r="A41" s="5"/>
      <c r="B41" s="8"/>
      <c r="C41" s="8"/>
      <c r="D41" s="22"/>
      <c r="E41" s="48"/>
      <c r="F41" s="163"/>
      <c r="G41" s="163"/>
      <c r="H41" s="163"/>
      <c r="I41" s="163"/>
      <c r="J41" s="163"/>
      <c r="K41" s="161"/>
      <c r="L41" s="161"/>
      <c r="M41" s="163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3"/>
      <c r="Y41" s="163"/>
      <c r="Z41" s="175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</row>
    <row r="42" spans="1:56" x14ac:dyDescent="0.2">
      <c r="A42" s="10" t="s">
        <v>298</v>
      </c>
      <c r="B42" s="8"/>
      <c r="C42" s="8"/>
      <c r="D42" s="22"/>
      <c r="E42" s="48"/>
      <c r="F42" s="163"/>
      <c r="G42" s="163"/>
      <c r="H42" s="163"/>
      <c r="I42" s="163"/>
      <c r="J42" s="163"/>
      <c r="K42" s="161"/>
      <c r="L42" s="161"/>
      <c r="M42" s="163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3"/>
      <c r="Y42" s="163"/>
      <c r="Z42" s="175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</row>
    <row r="43" spans="1:56" x14ac:dyDescent="0.2">
      <c r="A43" s="5" t="s">
        <v>299</v>
      </c>
      <c r="B43" s="8" t="s">
        <v>300</v>
      </c>
      <c r="C43" s="80" t="s">
        <v>301</v>
      </c>
      <c r="D43" s="22">
        <v>1090</v>
      </c>
      <c r="E43" s="60"/>
      <c r="F43" s="160">
        <v>-4.8513052426191194E-2</v>
      </c>
      <c r="G43" s="160">
        <v>3.3116442813490771E-2</v>
      </c>
      <c r="H43" s="160">
        <v>-0.11882185973297599</v>
      </c>
      <c r="I43" s="160">
        <v>6.0571560040270866E-2</v>
      </c>
      <c r="J43" s="161">
        <v>1.2531000000000001</v>
      </c>
      <c r="K43" s="161">
        <f t="shared" si="0"/>
        <v>31.554115346205062</v>
      </c>
      <c r="L43" s="161">
        <f t="shared" si="1"/>
        <v>1.022669760319574</v>
      </c>
      <c r="M43" s="161"/>
      <c r="N43" s="161">
        <v>67.5</v>
      </c>
      <c r="O43" s="161">
        <v>0.53</v>
      </c>
      <c r="P43" s="161">
        <v>15.9</v>
      </c>
      <c r="Q43" s="161">
        <v>3.59</v>
      </c>
      <c r="R43" s="161">
        <v>4.2999999999999997E-2</v>
      </c>
      <c r="S43" s="161">
        <v>1.19</v>
      </c>
      <c r="T43" s="161">
        <v>2.78</v>
      </c>
      <c r="U43" s="161">
        <v>3.95</v>
      </c>
      <c r="V43" s="161">
        <v>3.91</v>
      </c>
      <c r="W43" s="161">
        <v>0.18</v>
      </c>
      <c r="X43" s="164">
        <v>230</v>
      </c>
      <c r="Y43" s="161">
        <v>-2.5999999999999999E-2</v>
      </c>
      <c r="Z43" s="175">
        <f t="shared" si="2"/>
        <v>-6.4355577263569552E-3</v>
      </c>
      <c r="AA43" s="163"/>
      <c r="AB43" s="167" t="s">
        <v>448</v>
      </c>
      <c r="AC43" s="167" t="s">
        <v>448</v>
      </c>
      <c r="AD43" s="167" t="s">
        <v>448</v>
      </c>
      <c r="AE43" s="167" t="s">
        <v>448</v>
      </c>
      <c r="AF43" s="167" t="s">
        <v>448</v>
      </c>
      <c r="AG43" s="167" t="s">
        <v>448</v>
      </c>
      <c r="AH43" s="167" t="s">
        <v>448</v>
      </c>
      <c r="AI43" s="167" t="s">
        <v>448</v>
      </c>
      <c r="AJ43" s="167" t="s">
        <v>448</v>
      </c>
      <c r="AK43" s="167" t="s">
        <v>448</v>
      </c>
      <c r="AL43" s="167" t="s">
        <v>448</v>
      </c>
      <c r="AM43" s="167" t="s">
        <v>448</v>
      </c>
      <c r="AN43" s="167" t="s">
        <v>448</v>
      </c>
      <c r="AO43" s="167" t="s">
        <v>448</v>
      </c>
      <c r="AP43" s="163"/>
      <c r="AQ43" s="167" t="s">
        <v>448</v>
      </c>
      <c r="AR43" s="167" t="s">
        <v>448</v>
      </c>
      <c r="AS43" s="167" t="s">
        <v>448</v>
      </c>
      <c r="AT43" s="167" t="s">
        <v>448</v>
      </c>
      <c r="AU43" s="167" t="s">
        <v>448</v>
      </c>
      <c r="AV43" s="167" t="s">
        <v>448</v>
      </c>
      <c r="AW43" s="167" t="s">
        <v>448</v>
      </c>
      <c r="AX43" s="167" t="s">
        <v>448</v>
      </c>
      <c r="AY43" s="167" t="s">
        <v>448</v>
      </c>
      <c r="AZ43" s="167" t="s">
        <v>448</v>
      </c>
      <c r="BA43" s="167" t="s">
        <v>448</v>
      </c>
      <c r="BB43" s="167" t="s">
        <v>448</v>
      </c>
      <c r="BC43" s="167" t="s">
        <v>448</v>
      </c>
      <c r="BD43" s="167" t="s">
        <v>448</v>
      </c>
    </row>
    <row r="44" spans="1:56" x14ac:dyDescent="0.2">
      <c r="A44" s="5" t="s">
        <v>302</v>
      </c>
      <c r="B44" s="8" t="s">
        <v>303</v>
      </c>
      <c r="C44" s="80" t="s">
        <v>304</v>
      </c>
      <c r="D44" s="22">
        <v>1070</v>
      </c>
      <c r="E44" s="60"/>
      <c r="F44" s="160">
        <v>-5.1796598795905702E-2</v>
      </c>
      <c r="G44" s="160">
        <v>1.8696321510856428E-2</v>
      </c>
      <c r="H44" s="160">
        <v>-0.10904364733776983</v>
      </c>
      <c r="I44" s="160">
        <v>1.8823825673640594E-2</v>
      </c>
      <c r="J44" s="161">
        <v>1.2059</v>
      </c>
      <c r="K44" s="161">
        <f t="shared" si="0"/>
        <v>31.32038115845539</v>
      </c>
      <c r="L44" s="161">
        <f t="shared" si="1"/>
        <v>0.97685928628495344</v>
      </c>
      <c r="M44" s="161"/>
      <c r="N44" s="161">
        <v>67</v>
      </c>
      <c r="O44" s="161">
        <v>0.45</v>
      </c>
      <c r="P44" s="161">
        <v>16.5</v>
      </c>
      <c r="Q44" s="161">
        <v>2.81</v>
      </c>
      <c r="R44" s="161">
        <v>0.03</v>
      </c>
      <c r="S44" s="161">
        <v>1.02</v>
      </c>
      <c r="T44" s="161">
        <v>2.17</v>
      </c>
      <c r="U44" s="161">
        <v>3.8</v>
      </c>
      <c r="V44" s="161">
        <v>5.53</v>
      </c>
      <c r="W44" s="161">
        <v>0.14000000000000001</v>
      </c>
      <c r="X44" s="164">
        <v>194</v>
      </c>
      <c r="Y44" s="161">
        <v>0.14599999999999999</v>
      </c>
      <c r="Z44" s="175">
        <f t="shared" si="2"/>
        <v>0.12498638500518933</v>
      </c>
      <c r="AA44" s="163"/>
      <c r="AB44" s="167" t="s">
        <v>448</v>
      </c>
      <c r="AC44" s="167" t="s">
        <v>448</v>
      </c>
      <c r="AD44" s="167" t="s">
        <v>448</v>
      </c>
      <c r="AE44" s="167" t="s">
        <v>448</v>
      </c>
      <c r="AF44" s="167" t="s">
        <v>448</v>
      </c>
      <c r="AG44" s="167" t="s">
        <v>448</v>
      </c>
      <c r="AH44" s="167" t="s">
        <v>448</v>
      </c>
      <c r="AI44" s="167" t="s">
        <v>448</v>
      </c>
      <c r="AJ44" s="167" t="s">
        <v>448</v>
      </c>
      <c r="AK44" s="167" t="s">
        <v>448</v>
      </c>
      <c r="AL44" s="167" t="s">
        <v>448</v>
      </c>
      <c r="AM44" s="167" t="s">
        <v>448</v>
      </c>
      <c r="AN44" s="167" t="s">
        <v>448</v>
      </c>
      <c r="AO44" s="167" t="s">
        <v>448</v>
      </c>
      <c r="AP44" s="163"/>
      <c r="AQ44" s="167" t="s">
        <v>448</v>
      </c>
      <c r="AR44" s="167" t="s">
        <v>448</v>
      </c>
      <c r="AS44" s="167" t="s">
        <v>448</v>
      </c>
      <c r="AT44" s="167" t="s">
        <v>448</v>
      </c>
      <c r="AU44" s="167" t="s">
        <v>448</v>
      </c>
      <c r="AV44" s="167" t="s">
        <v>448</v>
      </c>
      <c r="AW44" s="167" t="s">
        <v>448</v>
      </c>
      <c r="AX44" s="167" t="s">
        <v>448</v>
      </c>
      <c r="AY44" s="167" t="s">
        <v>448</v>
      </c>
      <c r="AZ44" s="167" t="s">
        <v>448</v>
      </c>
      <c r="BA44" s="167" t="s">
        <v>448</v>
      </c>
      <c r="BB44" s="167" t="s">
        <v>448</v>
      </c>
      <c r="BC44" s="167" t="s">
        <v>448</v>
      </c>
      <c r="BD44" s="167" t="s">
        <v>448</v>
      </c>
    </row>
    <row r="45" spans="1:56" x14ac:dyDescent="0.2">
      <c r="A45" s="5" t="s">
        <v>305</v>
      </c>
      <c r="B45" s="8" t="s">
        <v>306</v>
      </c>
      <c r="C45" s="80" t="s">
        <v>307</v>
      </c>
      <c r="D45" s="22">
        <v>1112</v>
      </c>
      <c r="E45" s="60"/>
      <c r="F45" s="160">
        <v>-5.6610373813170689E-2</v>
      </c>
      <c r="G45" s="160">
        <v>2.5199904257532123E-2</v>
      </c>
      <c r="H45" s="160">
        <v>-7.8360035022995156E-2</v>
      </c>
      <c r="I45" s="160">
        <v>4.8446377334647725E-2</v>
      </c>
      <c r="J45" s="166" t="s">
        <v>448</v>
      </c>
      <c r="K45" s="161">
        <f t="shared" si="0"/>
        <v>31.507368508655134</v>
      </c>
      <c r="L45" s="166" t="s">
        <v>448</v>
      </c>
      <c r="M45" s="161"/>
      <c r="N45" s="161">
        <v>67.400000000000006</v>
      </c>
      <c r="O45" s="161">
        <v>0.56000000000000005</v>
      </c>
      <c r="P45" s="161">
        <v>15.3</v>
      </c>
      <c r="Q45" s="161">
        <v>3.79</v>
      </c>
      <c r="R45" s="161">
        <v>4.3999999999999997E-2</v>
      </c>
      <c r="S45" s="161">
        <v>1.42</v>
      </c>
      <c r="T45" s="161">
        <v>2.8</v>
      </c>
      <c r="U45" s="161">
        <v>3.87</v>
      </c>
      <c r="V45" s="161">
        <v>4.1100000000000003</v>
      </c>
      <c r="W45" s="161">
        <v>0.19</v>
      </c>
      <c r="X45" s="164">
        <v>240</v>
      </c>
      <c r="Y45" s="161">
        <v>-6.8000000000000005E-2</v>
      </c>
      <c r="Z45" s="167" t="s">
        <v>448</v>
      </c>
      <c r="AA45" s="163"/>
      <c r="AB45" s="167" t="s">
        <v>448</v>
      </c>
      <c r="AC45" s="167" t="s">
        <v>448</v>
      </c>
      <c r="AD45" s="167" t="s">
        <v>448</v>
      </c>
      <c r="AE45" s="167" t="s">
        <v>448</v>
      </c>
      <c r="AF45" s="167" t="s">
        <v>448</v>
      </c>
      <c r="AG45" s="167" t="s">
        <v>448</v>
      </c>
      <c r="AH45" s="167" t="s">
        <v>448</v>
      </c>
      <c r="AI45" s="167" t="s">
        <v>448</v>
      </c>
      <c r="AJ45" s="167" t="s">
        <v>448</v>
      </c>
      <c r="AK45" s="167" t="s">
        <v>448</v>
      </c>
      <c r="AL45" s="167" t="s">
        <v>448</v>
      </c>
      <c r="AM45" s="167" t="s">
        <v>448</v>
      </c>
      <c r="AN45" s="167" t="s">
        <v>448</v>
      </c>
      <c r="AO45" s="167" t="s">
        <v>448</v>
      </c>
      <c r="AP45" s="163"/>
      <c r="AQ45" s="167" t="s">
        <v>448</v>
      </c>
      <c r="AR45" s="167" t="s">
        <v>448</v>
      </c>
      <c r="AS45" s="167" t="s">
        <v>448</v>
      </c>
      <c r="AT45" s="167" t="s">
        <v>448</v>
      </c>
      <c r="AU45" s="167" t="s">
        <v>448</v>
      </c>
      <c r="AV45" s="167" t="s">
        <v>448</v>
      </c>
      <c r="AW45" s="167" t="s">
        <v>448</v>
      </c>
      <c r="AX45" s="167" t="s">
        <v>448</v>
      </c>
      <c r="AY45" s="167" t="s">
        <v>448</v>
      </c>
      <c r="AZ45" s="167" t="s">
        <v>448</v>
      </c>
      <c r="BA45" s="167" t="s">
        <v>448</v>
      </c>
      <c r="BB45" s="167" t="s">
        <v>448</v>
      </c>
      <c r="BC45" s="167" t="s">
        <v>448</v>
      </c>
      <c r="BD45" s="167" t="s">
        <v>448</v>
      </c>
    </row>
    <row r="46" spans="1:56" x14ac:dyDescent="0.2">
      <c r="A46" s="5" t="s">
        <v>308</v>
      </c>
      <c r="B46" s="8" t="s">
        <v>309</v>
      </c>
      <c r="C46" s="80" t="s">
        <v>310</v>
      </c>
      <c r="D46" s="22">
        <v>1030</v>
      </c>
      <c r="E46" s="60"/>
      <c r="F46" s="160">
        <v>-7.8273914468995898E-2</v>
      </c>
      <c r="G46" s="160">
        <v>2.9216993194056143E-2</v>
      </c>
      <c r="H46" s="160">
        <v>-0.15151635860428669</v>
      </c>
      <c r="I46" s="160">
        <v>3.1509870500772419E-2</v>
      </c>
      <c r="J46" s="161">
        <v>1.1959</v>
      </c>
      <c r="K46" s="161">
        <f t="shared" si="0"/>
        <v>32.4423052596538</v>
      </c>
      <c r="L46" s="161">
        <f t="shared" si="1"/>
        <v>1.0034604218375498</v>
      </c>
      <c r="M46" s="161"/>
      <c r="N46" s="161">
        <v>69.400000000000006</v>
      </c>
      <c r="O46" s="161">
        <v>0.53</v>
      </c>
      <c r="P46" s="161">
        <v>15.4</v>
      </c>
      <c r="Q46" s="161">
        <v>3.58</v>
      </c>
      <c r="R46" s="161">
        <v>3.5999999999999997E-2</v>
      </c>
      <c r="S46" s="161">
        <v>1.07</v>
      </c>
      <c r="T46" s="161">
        <v>2.25</v>
      </c>
      <c r="U46" s="161">
        <v>3.27</v>
      </c>
      <c r="V46" s="161">
        <v>3.92</v>
      </c>
      <c r="W46" s="161">
        <v>0.17</v>
      </c>
      <c r="X46" s="164">
        <v>220</v>
      </c>
      <c r="Y46" s="161">
        <v>4.7E-2</v>
      </c>
      <c r="Z46" s="175">
        <f t="shared" si="2"/>
        <v>1.9278588436412392E-2</v>
      </c>
      <c r="AA46" s="163"/>
      <c r="AB46" s="167" t="s">
        <v>448</v>
      </c>
      <c r="AC46" s="167" t="s">
        <v>448</v>
      </c>
      <c r="AD46" s="167" t="s">
        <v>448</v>
      </c>
      <c r="AE46" s="167" t="s">
        <v>448</v>
      </c>
      <c r="AF46" s="167" t="s">
        <v>448</v>
      </c>
      <c r="AG46" s="167" t="s">
        <v>448</v>
      </c>
      <c r="AH46" s="167" t="s">
        <v>448</v>
      </c>
      <c r="AI46" s="167" t="s">
        <v>448</v>
      </c>
      <c r="AJ46" s="167" t="s">
        <v>448</v>
      </c>
      <c r="AK46" s="167" t="s">
        <v>448</v>
      </c>
      <c r="AL46" s="167" t="s">
        <v>448</v>
      </c>
      <c r="AM46" s="167" t="s">
        <v>448</v>
      </c>
      <c r="AN46" s="167" t="s">
        <v>448</v>
      </c>
      <c r="AO46" s="167" t="s">
        <v>448</v>
      </c>
      <c r="AP46" s="163"/>
      <c r="AQ46" s="167" t="s">
        <v>448</v>
      </c>
      <c r="AR46" s="167" t="s">
        <v>448</v>
      </c>
      <c r="AS46" s="167" t="s">
        <v>448</v>
      </c>
      <c r="AT46" s="167" t="s">
        <v>448</v>
      </c>
      <c r="AU46" s="167" t="s">
        <v>448</v>
      </c>
      <c r="AV46" s="167" t="s">
        <v>448</v>
      </c>
      <c r="AW46" s="167" t="s">
        <v>448</v>
      </c>
      <c r="AX46" s="167" t="s">
        <v>448</v>
      </c>
      <c r="AY46" s="167" t="s">
        <v>448</v>
      </c>
      <c r="AZ46" s="167" t="s">
        <v>448</v>
      </c>
      <c r="BA46" s="167" t="s">
        <v>448</v>
      </c>
      <c r="BB46" s="167" t="s">
        <v>448</v>
      </c>
      <c r="BC46" s="167" t="s">
        <v>448</v>
      </c>
      <c r="BD46" s="167" t="s">
        <v>448</v>
      </c>
    </row>
    <row r="47" spans="1:56" x14ac:dyDescent="0.2">
      <c r="A47" s="38" t="s">
        <v>311</v>
      </c>
      <c r="B47" s="23" t="s">
        <v>312</v>
      </c>
      <c r="C47" s="81" t="s">
        <v>313</v>
      </c>
      <c r="D47" s="82">
        <v>1087</v>
      </c>
      <c r="E47" s="83"/>
      <c r="F47" s="170">
        <v>-5.7131236195062662E-2</v>
      </c>
      <c r="G47" s="170">
        <v>2.5384363806369551E-2</v>
      </c>
      <c r="H47" s="170">
        <v>-8.844976740962629E-2</v>
      </c>
      <c r="I47" s="170">
        <v>3.6533800463495483E-2</v>
      </c>
      <c r="J47" s="171">
        <v>1.2587999999999999</v>
      </c>
      <c r="K47" s="171">
        <f t="shared" si="0"/>
        <v>31.694355858854859</v>
      </c>
      <c r="L47" s="171">
        <f t="shared" si="1"/>
        <v>1.0318874716378164</v>
      </c>
      <c r="M47" s="171"/>
      <c r="N47" s="171">
        <v>67.8</v>
      </c>
      <c r="O47" s="171">
        <v>0.54</v>
      </c>
      <c r="P47" s="171">
        <v>15.6</v>
      </c>
      <c r="Q47" s="171">
        <v>3.7</v>
      </c>
      <c r="R47" s="171">
        <v>5.3999999999999999E-2</v>
      </c>
      <c r="S47" s="171">
        <v>1.34</v>
      </c>
      <c r="T47" s="171">
        <v>2.72</v>
      </c>
      <c r="U47" s="171">
        <v>3.76</v>
      </c>
      <c r="V47" s="171">
        <v>3.96</v>
      </c>
      <c r="W47" s="171">
        <v>0.17</v>
      </c>
      <c r="X47" s="172">
        <v>217</v>
      </c>
      <c r="Y47" s="171">
        <v>3.6999999999999998E-2</v>
      </c>
      <c r="Z47" s="171">
        <f t="shared" si="2"/>
        <v>6.2641675315953105E-2</v>
      </c>
      <c r="AA47" s="173"/>
      <c r="AB47" s="174" t="s">
        <v>448</v>
      </c>
      <c r="AC47" s="174" t="s">
        <v>448</v>
      </c>
      <c r="AD47" s="174" t="s">
        <v>448</v>
      </c>
      <c r="AE47" s="174" t="s">
        <v>448</v>
      </c>
      <c r="AF47" s="174" t="s">
        <v>448</v>
      </c>
      <c r="AG47" s="174" t="s">
        <v>448</v>
      </c>
      <c r="AH47" s="174" t="s">
        <v>448</v>
      </c>
      <c r="AI47" s="174" t="s">
        <v>448</v>
      </c>
      <c r="AJ47" s="174" t="s">
        <v>448</v>
      </c>
      <c r="AK47" s="174" t="s">
        <v>448</v>
      </c>
      <c r="AL47" s="174" t="s">
        <v>448</v>
      </c>
      <c r="AM47" s="174" t="s">
        <v>448</v>
      </c>
      <c r="AN47" s="174" t="s">
        <v>448</v>
      </c>
      <c r="AO47" s="174" t="s">
        <v>448</v>
      </c>
      <c r="AP47" s="173"/>
      <c r="AQ47" s="174" t="s">
        <v>448</v>
      </c>
      <c r="AR47" s="174" t="s">
        <v>448</v>
      </c>
      <c r="AS47" s="174" t="s">
        <v>448</v>
      </c>
      <c r="AT47" s="174" t="s">
        <v>448</v>
      </c>
      <c r="AU47" s="174" t="s">
        <v>448</v>
      </c>
      <c r="AV47" s="174" t="s">
        <v>448</v>
      </c>
      <c r="AW47" s="174" t="s">
        <v>448</v>
      </c>
      <c r="AX47" s="174" t="s">
        <v>448</v>
      </c>
      <c r="AY47" s="174" t="s">
        <v>448</v>
      </c>
      <c r="AZ47" s="174" t="s">
        <v>448</v>
      </c>
      <c r="BA47" s="174" t="s">
        <v>448</v>
      </c>
      <c r="BB47" s="174" t="s">
        <v>448</v>
      </c>
      <c r="BC47" s="174" t="s">
        <v>448</v>
      </c>
      <c r="BD47" s="174" t="s">
        <v>448</v>
      </c>
    </row>
    <row r="48" spans="1:56" x14ac:dyDescent="0.2">
      <c r="A48" s="75"/>
      <c r="B48" s="76"/>
      <c r="C48" s="76"/>
      <c r="D48" s="77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</row>
    <row r="49" spans="1:10" x14ac:dyDescent="0.2">
      <c r="A49" s="45" t="s">
        <v>513</v>
      </c>
      <c r="B49" s="36" t="s">
        <v>514</v>
      </c>
      <c r="J49" s="181"/>
    </row>
    <row r="50" spans="1:10" x14ac:dyDescent="0.2">
      <c r="B50" s="36" t="s">
        <v>515</v>
      </c>
      <c r="J50" s="181"/>
    </row>
    <row r="51" spans="1:10" x14ac:dyDescent="0.2">
      <c r="B51" s="36" t="s">
        <v>516</v>
      </c>
    </row>
    <row r="52" spans="1:10" x14ac:dyDescent="0.2">
      <c r="B52" s="36" t="s">
        <v>517</v>
      </c>
    </row>
    <row r="53" spans="1:10" x14ac:dyDescent="0.2">
      <c r="B53" s="36" t="s">
        <v>525</v>
      </c>
    </row>
    <row r="54" spans="1:10" x14ac:dyDescent="0.2">
      <c r="B54" s="36" t="s">
        <v>521</v>
      </c>
    </row>
  </sheetData>
  <mergeCells count="4">
    <mergeCell ref="F2:J2"/>
    <mergeCell ref="AB2:AN2"/>
    <mergeCell ref="N2:Z2"/>
    <mergeCell ref="AQ2:BD2"/>
  </mergeCells>
  <hyperlinks>
    <hyperlink ref="C6" r:id="rId1" xr:uid="{00000000-0004-0000-0300-000000000000}"/>
    <hyperlink ref="C8" r:id="rId2" display="http://igsn.org/GFFB1004K" xr:uid="{00000000-0004-0000-0300-000001000000}"/>
    <hyperlink ref="C12" r:id="rId3" display="http://igsn.org/GFFB10058" xr:uid="{00000000-0004-0000-0300-000002000000}"/>
    <hyperlink ref="C13" r:id="rId4" display="http://igsn.org/GFFB10059" xr:uid="{00000000-0004-0000-0300-000003000000}"/>
    <hyperlink ref="C10" r:id="rId5" display="http://igsn.org/GFFB1005A" xr:uid="{00000000-0004-0000-0300-000004000000}"/>
    <hyperlink ref="C16" r:id="rId6" display="http://igsn.org/GFFB1004L" xr:uid="{00000000-0004-0000-0300-000005000000}"/>
    <hyperlink ref="C17" r:id="rId7" display="http://igsn.org/GFFB1004M" xr:uid="{00000000-0004-0000-0300-000006000000}"/>
    <hyperlink ref="C18" r:id="rId8" display="http://igsn.org/GFFB1004N" xr:uid="{00000000-0004-0000-0300-000007000000}"/>
    <hyperlink ref="C19" r:id="rId9" display="http://igsn.org/GFFB1004P" xr:uid="{00000000-0004-0000-0300-000008000000}"/>
    <hyperlink ref="C20" r:id="rId10" display="http://igsn.org/GFFB1004Q" xr:uid="{00000000-0004-0000-0300-000009000000}"/>
    <hyperlink ref="C21" r:id="rId11" display="http://igsn.org/GFFB1004R" xr:uid="{00000000-0004-0000-0300-00000A000000}"/>
    <hyperlink ref="C22" r:id="rId12" display="http://igsn.org/GFFB1004S" xr:uid="{00000000-0004-0000-0300-00000B000000}"/>
    <hyperlink ref="C23" r:id="rId13" display="http://igsn.org/GFFB1004T" xr:uid="{00000000-0004-0000-0300-00000C000000}"/>
    <hyperlink ref="C24" r:id="rId14" display="http://igsn.org/GFFB1004U" xr:uid="{00000000-0004-0000-0300-00000D000000}"/>
    <hyperlink ref="C27" r:id="rId15" display="http://igsn.org/GFFB1004V" xr:uid="{00000000-0004-0000-0300-00000E000000}"/>
    <hyperlink ref="C28" r:id="rId16" display="http://igsn.org/GFFB1004W" xr:uid="{00000000-0004-0000-0300-00000F000000}"/>
    <hyperlink ref="C29" r:id="rId17" display="http://igsn.org/GFFB1004X" xr:uid="{00000000-0004-0000-0300-000010000000}"/>
    <hyperlink ref="C30" r:id="rId18" display="http://igsn.org/GFFB1004Y" xr:uid="{00000000-0004-0000-0300-000011000000}"/>
    <hyperlink ref="C31" r:id="rId19" display="http://igsn.org/GFFB1004Z" xr:uid="{00000000-0004-0000-0300-000012000000}"/>
    <hyperlink ref="C32" r:id="rId20" display="http://igsn.org/GFFB10050" xr:uid="{00000000-0004-0000-0300-000013000000}"/>
    <hyperlink ref="C33" r:id="rId21" display="http://igsn.org/GFFB10051" xr:uid="{00000000-0004-0000-0300-000014000000}"/>
    <hyperlink ref="C34" r:id="rId22" display="http://igsn.org/GFFB10052" xr:uid="{00000000-0004-0000-0300-000015000000}"/>
    <hyperlink ref="C35" r:id="rId23" display="http://igsn.org/GFFB10053" xr:uid="{00000000-0004-0000-0300-000016000000}"/>
    <hyperlink ref="C36" r:id="rId24" display="http://igsn.org/GFFB10054" xr:uid="{00000000-0004-0000-0300-000017000000}"/>
    <hyperlink ref="C37" r:id="rId25" display="http://igsn.org/GFFB10055" xr:uid="{00000000-0004-0000-0300-000018000000}"/>
    <hyperlink ref="C38" r:id="rId26" display="http://igsn.org/GFFB10056" xr:uid="{00000000-0004-0000-0300-000019000000}"/>
    <hyperlink ref="C39" r:id="rId27" display="http://igsn.org/GFFB10057" xr:uid="{00000000-0004-0000-0300-00001A000000}"/>
    <hyperlink ref="C40" r:id="rId28" display="http://igsn.org/GFFB1005V" xr:uid="{00000000-0004-0000-0300-00001B000000}"/>
    <hyperlink ref="C43" r:id="rId29" display="http://igsn.org/GFFB1005L" xr:uid="{00000000-0004-0000-0300-00001C000000}"/>
    <hyperlink ref="C45" r:id="rId30" display="http://igsn.org/GFFB1005N" xr:uid="{00000000-0004-0000-0300-00001D000000}"/>
    <hyperlink ref="C46" r:id="rId31" display="http://igsn.org/GFFB1005S" xr:uid="{00000000-0004-0000-0300-00001E000000}"/>
    <hyperlink ref="C47" r:id="rId32" display="http://igsn.org/GFFB1005T" xr:uid="{00000000-0004-0000-0300-00001F000000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J48"/>
  <sheetViews>
    <sheetView zoomScale="120" zoomScaleNormal="120" workbookViewId="0">
      <selection activeCell="B47" sqref="B47:C47"/>
    </sheetView>
  </sheetViews>
  <sheetFormatPr baseColWidth="10" defaultRowHeight="16" x14ac:dyDescent="0.2"/>
  <cols>
    <col min="1" max="1" width="19.83203125" customWidth="1"/>
    <col min="2" max="2" width="16.83203125" customWidth="1"/>
    <col min="3" max="3" width="10.1640625" customWidth="1"/>
  </cols>
  <sheetData>
    <row r="1" spans="1:10" ht="18" x14ac:dyDescent="0.2">
      <c r="A1" s="131" t="s">
        <v>473</v>
      </c>
      <c r="C1" s="36"/>
    </row>
    <row r="2" spans="1:10" ht="31" x14ac:dyDescent="0.2">
      <c r="A2" s="99" t="s">
        <v>154</v>
      </c>
      <c r="B2" s="100" t="s">
        <v>155</v>
      </c>
      <c r="C2" s="102" t="s">
        <v>419</v>
      </c>
      <c r="D2" s="101" t="s">
        <v>374</v>
      </c>
      <c r="E2" s="102" t="s">
        <v>377</v>
      </c>
      <c r="F2" s="101" t="s">
        <v>375</v>
      </c>
      <c r="G2" s="102" t="s">
        <v>376</v>
      </c>
      <c r="H2" s="102" t="s">
        <v>378</v>
      </c>
      <c r="I2" s="102" t="s">
        <v>510</v>
      </c>
      <c r="J2" s="102" t="s">
        <v>500</v>
      </c>
    </row>
    <row r="3" spans="1:10" x14ac:dyDescent="0.2">
      <c r="A3" s="88" t="s">
        <v>417</v>
      </c>
      <c r="B3" s="87"/>
      <c r="C3" s="87"/>
      <c r="D3" s="48"/>
      <c r="E3" s="48"/>
      <c r="F3" s="48"/>
      <c r="G3" s="48"/>
      <c r="H3" s="48"/>
      <c r="I3" s="48"/>
      <c r="J3" s="48"/>
    </row>
    <row r="4" spans="1:10" x14ac:dyDescent="0.2">
      <c r="A4" s="86" t="s">
        <v>379</v>
      </c>
      <c r="B4" s="188" t="s">
        <v>380</v>
      </c>
      <c r="C4" s="94">
        <v>40376</v>
      </c>
      <c r="D4" s="46">
        <v>0.36322618830175735</v>
      </c>
      <c r="E4" s="46">
        <v>1.3352721340159929E-2</v>
      </c>
      <c r="F4" s="46">
        <v>0.738568205261525</v>
      </c>
      <c r="G4" s="46">
        <v>3.0764073312474879E-2</v>
      </c>
      <c r="H4" s="123">
        <v>0.52</v>
      </c>
      <c r="I4" s="121">
        <v>1.1538770508233298</v>
      </c>
      <c r="J4" s="121">
        <f>I4/28.0855*H4*72.64</f>
        <v>1.5518743502996022</v>
      </c>
    </row>
    <row r="5" spans="1:10" x14ac:dyDescent="0.2">
      <c r="A5" s="86" t="s">
        <v>381</v>
      </c>
      <c r="B5" s="188" t="s">
        <v>382</v>
      </c>
      <c r="C5" s="94">
        <v>40376</v>
      </c>
      <c r="D5" s="46">
        <v>0.44061463586397842</v>
      </c>
      <c r="E5" s="46">
        <v>1.6455942919934862E-2</v>
      </c>
      <c r="F5" s="46">
        <v>0.84026075974619197</v>
      </c>
      <c r="G5" s="46">
        <v>1.5891758488354668E-2</v>
      </c>
      <c r="H5" s="123">
        <v>0.53</v>
      </c>
      <c r="I5" s="121">
        <v>1.2262668594656165</v>
      </c>
      <c r="J5" s="121">
        <f t="shared" ref="J5:J13" si="0">I5/28.0855*H5*72.64</f>
        <v>1.680948997736863</v>
      </c>
    </row>
    <row r="6" spans="1:10" x14ac:dyDescent="0.2">
      <c r="A6" s="86" t="s">
        <v>383</v>
      </c>
      <c r="B6" s="188" t="s">
        <v>384</v>
      </c>
      <c r="C6" s="94">
        <v>40376</v>
      </c>
      <c r="D6" s="46">
        <v>0.60945081054486483</v>
      </c>
      <c r="E6" s="46">
        <v>3.2010639334127452E-3</v>
      </c>
      <c r="F6" s="46">
        <v>1.150082840705835</v>
      </c>
      <c r="G6" s="46">
        <v>6.2867008915631975E-3</v>
      </c>
      <c r="H6" s="123">
        <v>0.1</v>
      </c>
      <c r="I6" s="121">
        <v>2.8534565952689559</v>
      </c>
      <c r="J6" s="121">
        <f t="shared" si="0"/>
        <v>0.73801458788462715</v>
      </c>
    </row>
    <row r="7" spans="1:10" x14ac:dyDescent="0.2">
      <c r="A7" s="86" t="s">
        <v>385</v>
      </c>
      <c r="B7" s="188" t="s">
        <v>386</v>
      </c>
      <c r="C7" s="94">
        <v>40377</v>
      </c>
      <c r="D7" s="46">
        <v>0.42487259588700849</v>
      </c>
      <c r="E7" s="46">
        <v>2.3920232859935869E-2</v>
      </c>
      <c r="F7" s="46">
        <v>0.79511548950753996</v>
      </c>
      <c r="G7" s="46">
        <v>4.628440684359611E-2</v>
      </c>
      <c r="H7" s="157" t="s">
        <v>448</v>
      </c>
      <c r="I7" s="121">
        <v>0.88509121130432555</v>
      </c>
      <c r="J7" s="157" t="s">
        <v>448</v>
      </c>
    </row>
    <row r="8" spans="1:10" x14ac:dyDescent="0.2">
      <c r="A8" s="86"/>
      <c r="B8" s="86"/>
      <c r="C8" s="94"/>
      <c r="D8" s="46"/>
      <c r="E8" s="46"/>
      <c r="F8" s="46"/>
      <c r="G8" s="46"/>
      <c r="H8" s="124"/>
      <c r="I8" s="121"/>
      <c r="J8" s="157"/>
    </row>
    <row r="9" spans="1:10" x14ac:dyDescent="0.2">
      <c r="A9" s="95" t="s">
        <v>418</v>
      </c>
      <c r="B9" s="87"/>
      <c r="C9" s="96"/>
      <c r="D9" s="58"/>
      <c r="E9" s="59"/>
      <c r="F9" s="58"/>
      <c r="G9" s="59"/>
      <c r="H9" s="59"/>
      <c r="I9" s="178"/>
      <c r="J9" s="157"/>
    </row>
    <row r="10" spans="1:10" x14ac:dyDescent="0.2">
      <c r="A10" s="89" t="s">
        <v>110</v>
      </c>
      <c r="B10" s="90" t="s">
        <v>387</v>
      </c>
      <c r="C10" s="93">
        <v>40589</v>
      </c>
      <c r="D10" s="46">
        <v>0.18707152063091037</v>
      </c>
      <c r="E10" s="46">
        <v>5.3202084991886896E-2</v>
      </c>
      <c r="F10" s="46">
        <v>0.36805833752173722</v>
      </c>
      <c r="G10" s="46">
        <v>5.5414958963304187E-2</v>
      </c>
      <c r="H10" s="124">
        <v>0.65</v>
      </c>
      <c r="I10" s="121">
        <v>1.8</v>
      </c>
      <c r="J10" s="121">
        <f t="shared" si="0"/>
        <v>3.0260739527514202</v>
      </c>
    </row>
    <row r="11" spans="1:10" x14ac:dyDescent="0.2">
      <c r="A11" s="89" t="s">
        <v>111</v>
      </c>
      <c r="B11" s="90" t="s">
        <v>388</v>
      </c>
      <c r="C11" s="93">
        <v>40680</v>
      </c>
      <c r="D11" s="46">
        <v>0.2024057343389026</v>
      </c>
      <c r="E11" s="46">
        <v>2.2691603058110139E-2</v>
      </c>
      <c r="F11" s="46">
        <v>0.39321329455351456</v>
      </c>
      <c r="G11" s="46">
        <v>1.5115672138255071E-2</v>
      </c>
      <c r="H11" s="125">
        <v>0.46</v>
      </c>
      <c r="I11" s="121">
        <v>1.62</v>
      </c>
      <c r="J11" s="121">
        <f t="shared" si="0"/>
        <v>1.9273763329832121</v>
      </c>
    </row>
    <row r="12" spans="1:10" x14ac:dyDescent="0.2">
      <c r="A12" s="89" t="s">
        <v>112</v>
      </c>
      <c r="B12" s="90" t="s">
        <v>389</v>
      </c>
      <c r="C12" s="93">
        <v>40455</v>
      </c>
      <c r="D12" s="46">
        <v>0.34016004314330051</v>
      </c>
      <c r="E12" s="46">
        <v>4.3339600567396275E-2</v>
      </c>
      <c r="F12" s="46">
        <v>0.67190435665875903</v>
      </c>
      <c r="G12" s="46">
        <v>3.7480327927770569E-2</v>
      </c>
      <c r="H12" s="124">
        <v>0.34</v>
      </c>
      <c r="I12" s="121">
        <v>2.2400000000000002</v>
      </c>
      <c r="J12" s="121">
        <f t="shared" si="0"/>
        <v>1.9697930960816086</v>
      </c>
    </row>
    <row r="13" spans="1:10" x14ac:dyDescent="0.2">
      <c r="A13" s="89" t="s">
        <v>113</v>
      </c>
      <c r="B13" s="90" t="s">
        <v>390</v>
      </c>
      <c r="C13" s="93">
        <v>40589</v>
      </c>
      <c r="D13" s="46">
        <v>0.39228806675506434</v>
      </c>
      <c r="E13" s="46">
        <v>3.6250720428378319E-2</v>
      </c>
      <c r="F13" s="46">
        <v>0.75627556366357018</v>
      </c>
      <c r="G13" s="46">
        <v>8.6568970309756181E-3</v>
      </c>
      <c r="H13" s="124">
        <v>0.38</v>
      </c>
      <c r="I13" s="121">
        <v>2.54</v>
      </c>
      <c r="J13" s="121">
        <f t="shared" si="0"/>
        <v>2.4963816916202313</v>
      </c>
    </row>
    <row r="14" spans="1:10" x14ac:dyDescent="0.2">
      <c r="A14" s="89" t="s">
        <v>114</v>
      </c>
      <c r="B14" s="90" t="s">
        <v>391</v>
      </c>
      <c r="C14" s="93">
        <v>40680</v>
      </c>
      <c r="D14" s="46">
        <v>0.31403597496404423</v>
      </c>
      <c r="E14" s="46">
        <v>3.6184641798338468E-2</v>
      </c>
      <c r="F14" s="46">
        <v>0.64631236897771949</v>
      </c>
      <c r="G14" s="46">
        <v>5.7499832613793357E-2</v>
      </c>
      <c r="H14" s="157" t="s">
        <v>448</v>
      </c>
      <c r="I14" s="121">
        <v>2.09</v>
      </c>
      <c r="J14" s="157" t="s">
        <v>448</v>
      </c>
    </row>
    <row r="15" spans="1:10" x14ac:dyDescent="0.2">
      <c r="A15" s="89" t="s">
        <v>115</v>
      </c>
      <c r="B15" s="90" t="s">
        <v>392</v>
      </c>
      <c r="C15" s="93">
        <v>40928</v>
      </c>
      <c r="D15" s="46">
        <v>0.29781363876879574</v>
      </c>
      <c r="E15" s="46">
        <v>4.0212003029966789E-2</v>
      </c>
      <c r="F15" s="46">
        <v>0.59707490823512899</v>
      </c>
      <c r="G15" s="46">
        <v>0.12606352116598027</v>
      </c>
      <c r="H15" s="157" t="s">
        <v>448</v>
      </c>
      <c r="I15" s="121">
        <v>2.2000000000000002</v>
      </c>
      <c r="J15" s="157" t="s">
        <v>448</v>
      </c>
    </row>
    <row r="16" spans="1:10" x14ac:dyDescent="0.2">
      <c r="A16" s="89" t="s">
        <v>116</v>
      </c>
      <c r="B16" s="90" t="s">
        <v>393</v>
      </c>
      <c r="C16" s="93">
        <v>40589</v>
      </c>
      <c r="D16" s="46">
        <v>0.23938089318501868</v>
      </c>
      <c r="E16" s="46">
        <v>2.3015111407423343E-2</v>
      </c>
      <c r="F16" s="46">
        <v>0.46469403547451843</v>
      </c>
      <c r="G16" s="46">
        <v>1.745619162618112E-2</v>
      </c>
      <c r="H16" s="157" t="s">
        <v>448</v>
      </c>
      <c r="I16" s="121">
        <v>2.93</v>
      </c>
      <c r="J16" s="157" t="s">
        <v>448</v>
      </c>
    </row>
    <row r="17" spans="1:10" x14ac:dyDescent="0.2">
      <c r="A17" s="89"/>
      <c r="B17" s="90"/>
      <c r="C17" s="93"/>
      <c r="D17" s="46"/>
      <c r="E17" s="46"/>
      <c r="F17" s="46"/>
      <c r="G17" s="46"/>
      <c r="H17" s="124"/>
      <c r="I17" s="121"/>
      <c r="J17" s="157"/>
    </row>
    <row r="18" spans="1:10" x14ac:dyDescent="0.2">
      <c r="A18" s="91" t="s">
        <v>55</v>
      </c>
      <c r="B18" s="50"/>
      <c r="C18" s="97"/>
      <c r="D18" s="48"/>
      <c r="E18" s="48"/>
      <c r="F18" s="48"/>
      <c r="G18" s="48"/>
      <c r="H18" s="124"/>
      <c r="I18" s="122"/>
      <c r="J18" s="157"/>
    </row>
    <row r="19" spans="1:10" x14ac:dyDescent="0.2">
      <c r="A19" s="91" t="s">
        <v>394</v>
      </c>
      <c r="B19" s="91"/>
      <c r="C19" s="92"/>
      <c r="D19" s="48"/>
      <c r="E19" s="48"/>
      <c r="F19" s="48"/>
      <c r="G19" s="48"/>
      <c r="H19" s="124"/>
      <c r="I19" s="122"/>
      <c r="J19" s="157"/>
    </row>
    <row r="20" spans="1:10" x14ac:dyDescent="0.2">
      <c r="A20" s="20" t="s">
        <v>126</v>
      </c>
      <c r="B20" s="189" t="s">
        <v>395</v>
      </c>
      <c r="C20" s="92">
        <v>40320</v>
      </c>
      <c r="D20" s="46">
        <v>0.73258276146426216</v>
      </c>
      <c r="E20" s="46">
        <v>1.341868435740164E-3</v>
      </c>
      <c r="F20" s="46">
        <v>1.4423771610561076</v>
      </c>
      <c r="G20" s="46">
        <v>4.9494322842157893E-4</v>
      </c>
      <c r="H20" s="157" t="s">
        <v>448</v>
      </c>
      <c r="I20" s="121">
        <v>9.3120454290264796</v>
      </c>
      <c r="J20" s="157" t="s">
        <v>448</v>
      </c>
    </row>
    <row r="21" spans="1:10" x14ac:dyDescent="0.2">
      <c r="A21" s="20" t="s">
        <v>129</v>
      </c>
      <c r="B21" s="7" t="s">
        <v>396</v>
      </c>
      <c r="C21" s="92">
        <v>40726</v>
      </c>
      <c r="D21" s="46">
        <v>0.92874634707255466</v>
      </c>
      <c r="E21" s="46">
        <v>5.5104796622846917E-2</v>
      </c>
      <c r="F21" s="46">
        <v>1.8118959599817686</v>
      </c>
      <c r="G21" s="46">
        <v>7.0503610715020912E-2</v>
      </c>
      <c r="H21" s="157" t="s">
        <v>448</v>
      </c>
      <c r="I21" s="121">
        <v>11.655805951393926</v>
      </c>
      <c r="J21" s="157" t="s">
        <v>448</v>
      </c>
    </row>
    <row r="22" spans="1:10" x14ac:dyDescent="0.2">
      <c r="A22" s="20" t="s">
        <v>130</v>
      </c>
      <c r="B22" s="7" t="s">
        <v>397</v>
      </c>
      <c r="C22" s="92">
        <v>40889</v>
      </c>
      <c r="D22" s="46">
        <v>0.92722981024184747</v>
      </c>
      <c r="E22" s="46">
        <v>1.7115549467255138E-2</v>
      </c>
      <c r="F22" s="46">
        <v>1.829819210892536</v>
      </c>
      <c r="G22" s="46">
        <v>7.0298206315408063E-2</v>
      </c>
      <c r="H22" s="157" t="s">
        <v>448</v>
      </c>
      <c r="I22" s="121">
        <v>12.727545515898768</v>
      </c>
      <c r="J22" s="157" t="s">
        <v>448</v>
      </c>
    </row>
    <row r="23" spans="1:10" x14ac:dyDescent="0.2">
      <c r="A23" s="20" t="s">
        <v>124</v>
      </c>
      <c r="B23" s="7" t="s">
        <v>398</v>
      </c>
      <c r="C23" s="92">
        <v>41066</v>
      </c>
      <c r="D23" s="46">
        <v>0.89130239481227669</v>
      </c>
      <c r="E23" s="46">
        <v>3.3093923875500849E-3</v>
      </c>
      <c r="F23" s="46">
        <v>1.7383561524449975</v>
      </c>
      <c r="G23" s="46">
        <v>5.6458081752965475E-2</v>
      </c>
      <c r="H23" s="157" t="s">
        <v>448</v>
      </c>
      <c r="I23" s="121">
        <v>12.364637680113578</v>
      </c>
      <c r="J23" s="157" t="s">
        <v>448</v>
      </c>
    </row>
    <row r="24" spans="1:10" x14ac:dyDescent="0.2">
      <c r="A24" s="20" t="s">
        <v>128</v>
      </c>
      <c r="B24" s="7" t="s">
        <v>399</v>
      </c>
      <c r="C24" s="92">
        <v>41121</v>
      </c>
      <c r="D24" s="46">
        <v>0.92188549373473094</v>
      </c>
      <c r="E24" s="46">
        <v>4.5845409850159516E-2</v>
      </c>
      <c r="F24" s="46">
        <v>1.7720456322319889</v>
      </c>
      <c r="G24" s="46">
        <v>7.3821382692905571E-2</v>
      </c>
      <c r="H24" s="157" t="s">
        <v>448</v>
      </c>
      <c r="I24" s="121">
        <v>13.254073153531301</v>
      </c>
      <c r="J24" s="157" t="s">
        <v>448</v>
      </c>
    </row>
    <row r="25" spans="1:10" x14ac:dyDescent="0.2">
      <c r="A25" s="20" t="s">
        <v>127</v>
      </c>
      <c r="B25" s="7" t="s">
        <v>400</v>
      </c>
      <c r="C25" s="92">
        <v>41338</v>
      </c>
      <c r="D25" s="98">
        <v>0.98099999999999998</v>
      </c>
      <c r="E25" s="98">
        <v>3.5999999999999997E-2</v>
      </c>
      <c r="F25" s="98">
        <v>1.8839999999999999</v>
      </c>
      <c r="G25" s="98">
        <v>6.6000000000000003E-2</v>
      </c>
      <c r="H25" s="157" t="s">
        <v>448</v>
      </c>
      <c r="I25" s="179">
        <v>12.725302950037287</v>
      </c>
      <c r="J25" s="157" t="s">
        <v>448</v>
      </c>
    </row>
    <row r="26" spans="1:10" x14ac:dyDescent="0.2">
      <c r="A26" s="20" t="s">
        <v>125</v>
      </c>
      <c r="B26" s="7" t="s">
        <v>401</v>
      </c>
      <c r="C26" s="92">
        <v>41744</v>
      </c>
      <c r="D26" s="46">
        <v>0.98477762450562467</v>
      </c>
      <c r="E26" s="46">
        <v>2.5200709357012879E-2</v>
      </c>
      <c r="F26" s="46">
        <v>1.90590444211917</v>
      </c>
      <c r="G26" s="46">
        <v>1.1025359766029941E-2</v>
      </c>
      <c r="H26" s="157" t="s">
        <v>448</v>
      </c>
      <c r="I26" s="121">
        <v>12.165428426579709</v>
      </c>
      <c r="J26" s="157" t="s">
        <v>448</v>
      </c>
    </row>
    <row r="27" spans="1:10" x14ac:dyDescent="0.2">
      <c r="A27" s="91" t="s">
        <v>402</v>
      </c>
      <c r="B27" s="91"/>
      <c r="C27" s="92"/>
      <c r="D27" s="48"/>
      <c r="E27" s="48"/>
      <c r="F27" s="48"/>
      <c r="G27" s="48"/>
      <c r="H27" s="124"/>
      <c r="I27" s="122"/>
      <c r="J27" s="157" t="s">
        <v>448</v>
      </c>
    </row>
    <row r="28" spans="1:10" x14ac:dyDescent="0.2">
      <c r="A28" s="20" t="s">
        <v>135</v>
      </c>
      <c r="B28" s="7" t="s">
        <v>403</v>
      </c>
      <c r="C28" s="92">
        <v>40726</v>
      </c>
      <c r="D28" s="46">
        <v>0.88138033472762167</v>
      </c>
      <c r="E28" s="46">
        <v>1.5060722166160159E-2</v>
      </c>
      <c r="F28" s="46">
        <v>1.6893636139017065</v>
      </c>
      <c r="G28" s="46">
        <v>3.9969852539258652E-2</v>
      </c>
      <c r="H28" s="157" t="s">
        <v>448</v>
      </c>
      <c r="I28" s="121">
        <v>11.219875443840007</v>
      </c>
      <c r="J28" s="157" t="s">
        <v>448</v>
      </c>
    </row>
    <row r="29" spans="1:10" x14ac:dyDescent="0.2">
      <c r="A29" s="20" t="s">
        <v>136</v>
      </c>
      <c r="B29" s="7" t="s">
        <v>404</v>
      </c>
      <c r="C29" s="92">
        <v>40889</v>
      </c>
      <c r="D29" s="46">
        <v>0.83493127549760793</v>
      </c>
      <c r="E29" s="46">
        <v>3.3284018627750524E-2</v>
      </c>
      <c r="F29" s="46">
        <v>1.6558090754157373</v>
      </c>
      <c r="G29" s="46">
        <v>8.3991249235425475E-2</v>
      </c>
      <c r="H29" s="157" t="s">
        <v>448</v>
      </c>
      <c r="I29" s="121">
        <v>11.291981711016035</v>
      </c>
      <c r="J29" s="157" t="s">
        <v>448</v>
      </c>
    </row>
    <row r="30" spans="1:10" x14ac:dyDescent="0.2">
      <c r="A30" s="20" t="s">
        <v>133</v>
      </c>
      <c r="B30" s="7" t="s">
        <v>405</v>
      </c>
      <c r="C30" s="92">
        <v>41066</v>
      </c>
      <c r="D30" s="46">
        <v>0.81479146305910943</v>
      </c>
      <c r="E30" s="46">
        <v>3.8221401937714387E-2</v>
      </c>
      <c r="F30" s="46">
        <v>1.5980795616836001</v>
      </c>
      <c r="G30" s="46">
        <v>5.2664435805841639E-2</v>
      </c>
      <c r="H30" s="157" t="s">
        <v>448</v>
      </c>
      <c r="I30" s="121">
        <v>10.77899183425302</v>
      </c>
      <c r="J30" s="157" t="s">
        <v>448</v>
      </c>
    </row>
    <row r="31" spans="1:10" x14ac:dyDescent="0.2">
      <c r="A31" s="20" t="s">
        <v>134</v>
      </c>
      <c r="B31" s="7" t="s">
        <v>406</v>
      </c>
      <c r="C31" s="92">
        <v>41121</v>
      </c>
      <c r="D31" s="46">
        <v>0.83088517698926001</v>
      </c>
      <c r="E31" s="46">
        <v>1.8240508570348039E-2</v>
      </c>
      <c r="F31" s="46">
        <v>1.6001293621884516</v>
      </c>
      <c r="G31" s="46">
        <v>1.8611786067911418E-2</v>
      </c>
      <c r="H31" s="157" t="s">
        <v>448</v>
      </c>
      <c r="I31" s="121">
        <v>11.609210292489166</v>
      </c>
      <c r="J31" s="157" t="s">
        <v>448</v>
      </c>
    </row>
    <row r="32" spans="1:10" x14ac:dyDescent="0.2">
      <c r="A32" s="20" t="s">
        <v>132</v>
      </c>
      <c r="B32" s="7" t="s">
        <v>407</v>
      </c>
      <c r="C32" s="92">
        <v>41338</v>
      </c>
      <c r="D32" s="46">
        <v>0.835560925602441</v>
      </c>
      <c r="E32" s="46">
        <v>1.0930430684485145E-2</v>
      </c>
      <c r="F32" s="46">
        <v>1.6250297428214155</v>
      </c>
      <c r="G32" s="46">
        <v>7.3480102774747924E-2</v>
      </c>
      <c r="H32" s="157" t="s">
        <v>448</v>
      </c>
      <c r="I32" s="121">
        <v>10.871106875464569</v>
      </c>
      <c r="J32" s="157" t="s">
        <v>448</v>
      </c>
    </row>
    <row r="33" spans="1:10" x14ac:dyDescent="0.2">
      <c r="A33" s="20" t="s">
        <v>131</v>
      </c>
      <c r="B33" s="7" t="s">
        <v>408</v>
      </c>
      <c r="C33" s="92">
        <v>41744</v>
      </c>
      <c r="D33" s="46">
        <v>0.81823254127784872</v>
      </c>
      <c r="E33" s="46">
        <v>3.1241297577000362E-2</v>
      </c>
      <c r="F33" s="46">
        <v>1.5990723209379591</v>
      </c>
      <c r="G33" s="46">
        <v>1.3230182383630919E-2</v>
      </c>
      <c r="H33" s="157" t="s">
        <v>448</v>
      </c>
      <c r="I33" s="121">
        <v>9.9351880265210823</v>
      </c>
      <c r="J33" s="157" t="s">
        <v>448</v>
      </c>
    </row>
    <row r="34" spans="1:10" x14ac:dyDescent="0.2">
      <c r="A34" s="91" t="s">
        <v>409</v>
      </c>
      <c r="B34" s="91"/>
      <c r="C34" s="92"/>
      <c r="D34" s="48"/>
      <c r="E34" s="48"/>
      <c r="F34" s="48"/>
      <c r="G34" s="48"/>
      <c r="H34" s="124"/>
      <c r="I34" s="122"/>
      <c r="J34" s="157"/>
    </row>
    <row r="35" spans="1:10" x14ac:dyDescent="0.2">
      <c r="A35" s="20" t="s">
        <v>138</v>
      </c>
      <c r="B35" s="7" t="s">
        <v>410</v>
      </c>
      <c r="C35" s="92">
        <v>40321</v>
      </c>
      <c r="D35" s="46">
        <v>0.73375721164881114</v>
      </c>
      <c r="E35" s="46">
        <v>7.0720699067022302E-2</v>
      </c>
      <c r="F35" s="46">
        <v>1.4520859782067852</v>
      </c>
      <c r="G35" s="46">
        <v>3.0065971554741017E-2</v>
      </c>
      <c r="H35" s="126" t="s">
        <v>470</v>
      </c>
      <c r="I35" s="121">
        <v>8.8968332577400897</v>
      </c>
      <c r="J35" s="121" t="str">
        <f>CONCATENATE("&lt;",ROUND(I35/28.0855*0.1*72.64,2))</f>
        <v>&lt;2.3</v>
      </c>
    </row>
    <row r="36" spans="1:10" x14ac:dyDescent="0.2">
      <c r="A36" s="20" t="s">
        <v>142</v>
      </c>
      <c r="B36" s="7" t="s">
        <v>411</v>
      </c>
      <c r="C36" s="92">
        <v>40726</v>
      </c>
      <c r="D36" s="46">
        <v>0.24545579785484328</v>
      </c>
      <c r="E36" s="46">
        <v>1.1590667038135152E-2</v>
      </c>
      <c r="F36" s="46">
        <v>0.45857671780513698</v>
      </c>
      <c r="G36" s="46">
        <v>2.7166211759152039E-2</v>
      </c>
      <c r="H36" s="157" t="s">
        <v>448</v>
      </c>
      <c r="I36" s="121">
        <v>10.288651464075318</v>
      </c>
      <c r="J36" s="157" t="s">
        <v>448</v>
      </c>
    </row>
    <row r="37" spans="1:10" x14ac:dyDescent="0.2">
      <c r="A37" s="20" t="s">
        <v>143</v>
      </c>
      <c r="B37" s="7" t="s">
        <v>412</v>
      </c>
      <c r="C37" s="92">
        <v>40889</v>
      </c>
      <c r="D37" s="46">
        <v>1.0367300493468641</v>
      </c>
      <c r="E37" s="46">
        <v>0.26619598869101635</v>
      </c>
      <c r="F37" s="46">
        <v>1.8903909026358374</v>
      </c>
      <c r="G37" s="46">
        <v>0.30061520538129605</v>
      </c>
      <c r="H37" s="126" t="s">
        <v>470</v>
      </c>
      <c r="I37" s="121">
        <v>11.68114905110475</v>
      </c>
      <c r="J37" s="121" t="str">
        <f t="shared" ref="J37:J41" si="1">CONCATENATE("&lt;",ROUND(I37/28.0855*0.1*72.64,2))</f>
        <v>&lt;3.02</v>
      </c>
    </row>
    <row r="38" spans="1:10" x14ac:dyDescent="0.2">
      <c r="A38" s="20" t="s">
        <v>140</v>
      </c>
      <c r="B38" s="7" t="s">
        <v>413</v>
      </c>
      <c r="C38" s="92">
        <v>41066</v>
      </c>
      <c r="D38" s="46">
        <v>0.88887385571245758</v>
      </c>
      <c r="E38" s="46">
        <v>5.0824364409854696E-2</v>
      </c>
      <c r="F38" s="46">
        <v>1.7290222023570445</v>
      </c>
      <c r="G38" s="46">
        <v>8.759770436374395E-2</v>
      </c>
      <c r="H38" s="126" t="s">
        <v>470</v>
      </c>
      <c r="I38" s="121">
        <v>11.657865438567178</v>
      </c>
      <c r="J38" s="121" t="str">
        <f t="shared" si="1"/>
        <v>&lt;3.02</v>
      </c>
    </row>
    <row r="39" spans="1:10" x14ac:dyDescent="0.2">
      <c r="A39" s="20" t="s">
        <v>141</v>
      </c>
      <c r="B39" s="7" t="s">
        <v>414</v>
      </c>
      <c r="C39" s="92">
        <v>41121</v>
      </c>
      <c r="D39" s="46">
        <v>0.9078339834668695</v>
      </c>
      <c r="E39" s="46">
        <v>5.3201822334255577E-2</v>
      </c>
      <c r="F39" s="46">
        <v>1.7744125473996657</v>
      </c>
      <c r="G39" s="46">
        <v>4.4376370060572906E-2</v>
      </c>
      <c r="H39" s="126" t="s">
        <v>470</v>
      </c>
      <c r="I39" s="121">
        <v>12.563046063437925</v>
      </c>
      <c r="J39" s="121" t="str">
        <f t="shared" si="1"/>
        <v>&lt;3.25</v>
      </c>
    </row>
    <row r="40" spans="1:10" x14ac:dyDescent="0.2">
      <c r="A40" s="20" t="s">
        <v>139</v>
      </c>
      <c r="B40" s="7" t="s">
        <v>415</v>
      </c>
      <c r="C40" s="92">
        <v>41338</v>
      </c>
      <c r="D40" s="46">
        <v>0.89468585005654988</v>
      </c>
      <c r="E40" s="46">
        <v>2.5067165621566991E-2</v>
      </c>
      <c r="F40" s="46">
        <v>1.73364543190709</v>
      </c>
      <c r="G40" s="46">
        <v>3.7243342464643593E-2</v>
      </c>
      <c r="H40" s="126" t="s">
        <v>470</v>
      </c>
      <c r="I40" s="121">
        <v>12.237185818114018</v>
      </c>
      <c r="J40" s="121" t="str">
        <f t="shared" si="1"/>
        <v>&lt;3.17</v>
      </c>
    </row>
    <row r="41" spans="1:10" x14ac:dyDescent="0.2">
      <c r="A41" s="103" t="s">
        <v>137</v>
      </c>
      <c r="B41" s="39" t="s">
        <v>416</v>
      </c>
      <c r="C41" s="104">
        <v>41744</v>
      </c>
      <c r="D41" s="62">
        <v>0.9210260414071284</v>
      </c>
      <c r="E41" s="62">
        <v>2.7851715083113276E-2</v>
      </c>
      <c r="F41" s="62">
        <v>1.8024712014526045</v>
      </c>
      <c r="G41" s="62">
        <v>4.5964675143006409E-2</v>
      </c>
      <c r="H41" s="13" t="s">
        <v>470</v>
      </c>
      <c r="I41" s="144">
        <v>12.385653063186277</v>
      </c>
      <c r="J41" s="144" t="str">
        <f t="shared" si="1"/>
        <v>&lt;3.2</v>
      </c>
    </row>
    <row r="42" spans="1:10" x14ac:dyDescent="0.2">
      <c r="A42" s="20" t="s">
        <v>523</v>
      </c>
      <c r="D42" s="74"/>
      <c r="E42" s="74"/>
      <c r="F42" s="74"/>
      <c r="G42" s="74"/>
      <c r="H42" s="74"/>
      <c r="I42" s="74"/>
      <c r="J42" s="74"/>
    </row>
    <row r="43" spans="1:10" x14ac:dyDescent="0.2">
      <c r="D43" s="74"/>
      <c r="E43" s="74"/>
      <c r="F43" s="74"/>
      <c r="G43" s="74"/>
      <c r="H43" s="74"/>
      <c r="I43" s="74"/>
      <c r="J43" s="74"/>
    </row>
    <row r="44" spans="1:10" x14ac:dyDescent="0.2">
      <c r="A44" s="20" t="s">
        <v>522</v>
      </c>
      <c r="B44" s="190" t="s">
        <v>514</v>
      </c>
      <c r="D44" s="74"/>
      <c r="E44" s="74"/>
      <c r="F44" s="74"/>
      <c r="G44" s="74"/>
      <c r="H44" s="74"/>
      <c r="I44" s="74"/>
      <c r="J44" s="74"/>
    </row>
    <row r="45" spans="1:10" x14ac:dyDescent="0.2">
      <c r="B45" s="190" t="s">
        <v>515</v>
      </c>
      <c r="D45" s="74"/>
      <c r="E45" s="74"/>
      <c r="F45" s="74"/>
      <c r="G45" s="74"/>
      <c r="H45" s="74"/>
      <c r="I45" s="74"/>
      <c r="J45" s="74"/>
    </row>
    <row r="46" spans="1:10" x14ac:dyDescent="0.2">
      <c r="B46" t="s">
        <v>524</v>
      </c>
      <c r="D46" s="74"/>
      <c r="E46" s="78"/>
      <c r="F46" s="79"/>
      <c r="G46" s="79"/>
      <c r="H46" s="79"/>
      <c r="I46" s="79"/>
      <c r="J46" s="74"/>
    </row>
    <row r="47" spans="1:10" x14ac:dyDescent="0.2">
      <c r="B47" s="36" t="s">
        <v>521</v>
      </c>
      <c r="C47" s="73"/>
      <c r="D47" s="74"/>
      <c r="E47" s="74"/>
      <c r="F47" s="74"/>
      <c r="G47" s="74"/>
      <c r="H47" s="74"/>
      <c r="I47" s="74"/>
      <c r="J47" s="74"/>
    </row>
    <row r="48" spans="1:10" x14ac:dyDescent="0.2">
      <c r="D48" s="74"/>
      <c r="E48" s="74"/>
      <c r="F48" s="74"/>
      <c r="G48" s="74"/>
      <c r="H48" s="74"/>
      <c r="I48" s="74"/>
      <c r="J48" s="74"/>
    </row>
  </sheetData>
  <hyperlinks>
    <hyperlink ref="B10" r:id="rId1" display="http://igsn.org/GFFB1004D" xr:uid="{00000000-0004-0000-0400-000000000000}"/>
    <hyperlink ref="B12" r:id="rId2" display="http://igsn.org/GFFB1003W" xr:uid="{00000000-0004-0000-0400-000001000000}"/>
    <hyperlink ref="B13" r:id="rId3" display="http://igsn.org/GFFB10042" xr:uid="{00000000-0004-0000-0400-000002000000}"/>
    <hyperlink ref="B14" r:id="rId4" display="http://igsn.org/GFFB1003X" xr:uid="{00000000-0004-0000-0400-000003000000}"/>
    <hyperlink ref="B16" r:id="rId5" display="http://igsn.org/GFFB1003V" xr:uid="{00000000-0004-0000-0400-000004000000}"/>
    <hyperlink ref="B15" r:id="rId6" display="http://igsn.org/GFFB1003Y" xr:uid="{00000000-0004-0000-0400-000005000000}"/>
    <hyperlink ref="B11" r:id="rId7" display="http://igsn.org/GFFB10047" xr:uid="{00000000-0004-0000-0400-000006000000}"/>
    <hyperlink ref="B26" r:id="rId8" xr:uid="{00000000-0004-0000-0400-000007000000}"/>
    <hyperlink ref="B23" r:id="rId9" xr:uid="{00000000-0004-0000-0400-000008000000}"/>
    <hyperlink ref="B25" r:id="rId10" xr:uid="{00000000-0004-0000-0400-000009000000}"/>
    <hyperlink ref="B24" r:id="rId11" xr:uid="{00000000-0004-0000-0400-00000A000000}"/>
    <hyperlink ref="B21" r:id="rId12" xr:uid="{00000000-0004-0000-0400-00000B000000}"/>
    <hyperlink ref="B22" r:id="rId13" xr:uid="{00000000-0004-0000-0400-00000C000000}"/>
    <hyperlink ref="B33" r:id="rId14" xr:uid="{00000000-0004-0000-0400-00000D000000}"/>
    <hyperlink ref="B32" r:id="rId15" xr:uid="{00000000-0004-0000-0400-00000E000000}"/>
    <hyperlink ref="B30" r:id="rId16" xr:uid="{00000000-0004-0000-0400-00000F000000}"/>
    <hyperlink ref="B31" r:id="rId17" xr:uid="{00000000-0004-0000-0400-000010000000}"/>
    <hyperlink ref="B28" r:id="rId18" xr:uid="{00000000-0004-0000-0400-000011000000}"/>
    <hyperlink ref="B29" r:id="rId19" xr:uid="{00000000-0004-0000-0400-000012000000}"/>
    <hyperlink ref="B41" r:id="rId20" xr:uid="{00000000-0004-0000-0400-000013000000}"/>
    <hyperlink ref="B35" r:id="rId21" xr:uid="{00000000-0004-0000-0400-000014000000}"/>
    <hyperlink ref="B40" r:id="rId22" xr:uid="{00000000-0004-0000-0400-000015000000}"/>
    <hyperlink ref="B38" r:id="rId23" xr:uid="{00000000-0004-0000-0400-000016000000}"/>
    <hyperlink ref="B39" r:id="rId24" xr:uid="{00000000-0004-0000-0400-000017000000}"/>
    <hyperlink ref="B36" r:id="rId25" xr:uid="{00000000-0004-0000-0400-000018000000}"/>
    <hyperlink ref="B37" r:id="rId26" xr:uid="{00000000-0004-0000-0400-000019000000}"/>
    <hyperlink ref="B4" r:id="rId27" xr:uid="{DE26AAF0-B876-144D-90B5-C75EB876A568}"/>
    <hyperlink ref="B5" r:id="rId28" xr:uid="{9D9B3625-61E8-DC41-B209-8F16A11742BA}"/>
    <hyperlink ref="B6" r:id="rId29" xr:uid="{B14064A4-0AA3-6F4D-AB89-0D36553D1D2D}"/>
    <hyperlink ref="B7" r:id="rId30" xr:uid="{77F2D1C0-72F1-264F-BEBD-52BB78F19A40}"/>
    <hyperlink ref="B20" r:id="rId31" xr:uid="{A79BE7FA-E756-084F-84F4-8289969C85AA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P39"/>
  <sheetViews>
    <sheetView zoomScale="120" zoomScaleNormal="120" workbookViewId="0">
      <selection activeCell="D41" sqref="D41"/>
    </sheetView>
  </sheetViews>
  <sheetFormatPr baseColWidth="10" defaultRowHeight="16" x14ac:dyDescent="0.2"/>
  <cols>
    <col min="1" max="1" width="15" bestFit="1" customWidth="1"/>
    <col min="3" max="3" width="38.1640625" bestFit="1" customWidth="1"/>
    <col min="4" max="4" width="31.83203125" bestFit="1" customWidth="1"/>
    <col min="10" max="10" width="18.6640625" bestFit="1" customWidth="1"/>
  </cols>
  <sheetData>
    <row r="1" spans="1:16" ht="18" x14ac:dyDescent="0.2">
      <c r="A1" s="131" t="s">
        <v>474</v>
      </c>
    </row>
    <row r="3" spans="1:16" ht="31" x14ac:dyDescent="0.2">
      <c r="A3" s="99" t="s">
        <v>154</v>
      </c>
      <c r="B3" s="41" t="s">
        <v>155</v>
      </c>
      <c r="C3" s="41" t="s">
        <v>443</v>
      </c>
      <c r="D3" s="67" t="s">
        <v>420</v>
      </c>
      <c r="E3" s="67" t="s">
        <v>374</v>
      </c>
      <c r="F3" s="106" t="s">
        <v>377</v>
      </c>
      <c r="G3" s="67" t="s">
        <v>375</v>
      </c>
      <c r="H3" s="106" t="s">
        <v>376</v>
      </c>
      <c r="I3" s="106" t="s">
        <v>378</v>
      </c>
      <c r="J3" s="36"/>
      <c r="K3" s="36"/>
      <c r="L3" s="36"/>
      <c r="M3" s="36"/>
      <c r="N3" s="36"/>
      <c r="O3" s="36"/>
    </row>
    <row r="4" spans="1:16" x14ac:dyDescent="0.2">
      <c r="A4" s="130" t="s">
        <v>0</v>
      </c>
      <c r="B4" s="108"/>
      <c r="C4" s="108"/>
      <c r="D4" s="108"/>
      <c r="E4" s="108"/>
      <c r="F4" s="108"/>
      <c r="G4" s="108"/>
      <c r="H4" s="108"/>
      <c r="I4" s="108"/>
      <c r="J4" s="36"/>
      <c r="K4" s="36"/>
      <c r="L4" s="36"/>
      <c r="M4" s="36"/>
      <c r="N4" s="36"/>
      <c r="O4" s="36"/>
    </row>
    <row r="5" spans="1:16" x14ac:dyDescent="0.2">
      <c r="A5" s="28" t="s">
        <v>431</v>
      </c>
      <c r="B5" s="189" t="s">
        <v>422</v>
      </c>
      <c r="C5" s="60" t="s">
        <v>84</v>
      </c>
      <c r="D5" s="109" t="s">
        <v>84</v>
      </c>
      <c r="E5" s="112">
        <v>-0.36068315546337421</v>
      </c>
      <c r="F5" s="112">
        <v>6.8817542584624386E-2</v>
      </c>
      <c r="G5" s="112">
        <v>-0.68916440594372441</v>
      </c>
      <c r="H5" s="112">
        <v>9.0406280963585328E-2</v>
      </c>
      <c r="I5" s="129">
        <v>4.1180000000000003</v>
      </c>
      <c r="J5" s="36"/>
      <c r="K5" s="36"/>
      <c r="L5" s="36"/>
      <c r="M5" s="36"/>
      <c r="N5" s="36"/>
      <c r="O5" s="36"/>
    </row>
    <row r="6" spans="1:16" x14ac:dyDescent="0.2">
      <c r="A6" s="28" t="s">
        <v>432</v>
      </c>
      <c r="B6" s="189" t="s">
        <v>423</v>
      </c>
      <c r="C6" s="60" t="s">
        <v>453</v>
      </c>
      <c r="D6" s="110" t="s">
        <v>456</v>
      </c>
      <c r="E6" s="112">
        <v>-0.12661748733822087</v>
      </c>
      <c r="F6" s="112">
        <v>6.5024701370106006E-2</v>
      </c>
      <c r="G6" s="112">
        <v>-0.28369621130341915</v>
      </c>
      <c r="H6" s="112">
        <v>6.5018907355233302E-2</v>
      </c>
      <c r="I6" s="129">
        <v>0.127</v>
      </c>
      <c r="J6" s="36"/>
      <c r="K6" s="36"/>
      <c r="L6" s="36"/>
      <c r="M6" s="36"/>
      <c r="N6" s="36"/>
      <c r="O6" s="36"/>
    </row>
    <row r="7" spans="1:16" x14ac:dyDescent="0.2">
      <c r="A7" s="28" t="s">
        <v>432</v>
      </c>
      <c r="B7" s="189" t="s">
        <v>424</v>
      </c>
      <c r="C7" s="60" t="s">
        <v>453</v>
      </c>
      <c r="D7" s="109" t="s">
        <v>458</v>
      </c>
      <c r="E7" s="112">
        <v>-0.18855403829576289</v>
      </c>
      <c r="F7" s="112">
        <v>5.3116973102350085E-2</v>
      </c>
      <c r="G7" s="112">
        <v>-0.4025005608584431</v>
      </c>
      <c r="H7" s="112">
        <v>9.6979724250265062E-2</v>
      </c>
      <c r="I7" s="129">
        <v>3.5950000000000002</v>
      </c>
      <c r="J7" s="36"/>
      <c r="K7" s="36"/>
      <c r="L7" s="36"/>
      <c r="M7" s="36"/>
      <c r="N7" s="36"/>
      <c r="O7" s="36"/>
    </row>
    <row r="8" spans="1:16" x14ac:dyDescent="0.2">
      <c r="A8" s="28" t="s">
        <v>433</v>
      </c>
      <c r="B8" s="189" t="s">
        <v>425</v>
      </c>
      <c r="C8" s="60" t="s">
        <v>454</v>
      </c>
      <c r="D8" s="110" t="s">
        <v>456</v>
      </c>
      <c r="E8" s="112">
        <v>-0.16008293787942809</v>
      </c>
      <c r="F8" s="112">
        <v>8.4681896294558953E-2</v>
      </c>
      <c r="G8" s="112">
        <v>-0.40531843436875103</v>
      </c>
      <c r="H8" s="112">
        <v>8.8626368264230995E-2</v>
      </c>
      <c r="I8" s="180" t="s">
        <v>448</v>
      </c>
      <c r="J8" s="36"/>
      <c r="K8" s="36"/>
      <c r="L8" s="36"/>
      <c r="M8" s="36"/>
      <c r="N8" s="36"/>
      <c r="O8" s="36"/>
      <c r="P8" s="105"/>
    </row>
    <row r="9" spans="1:16" x14ac:dyDescent="0.2">
      <c r="A9" s="28" t="s">
        <v>434</v>
      </c>
      <c r="B9" s="110"/>
      <c r="C9" s="60" t="s">
        <v>453</v>
      </c>
      <c r="D9" s="109" t="s">
        <v>459</v>
      </c>
      <c r="E9" s="112">
        <v>-3.7112635086211654E-2</v>
      </c>
      <c r="F9" s="112">
        <v>1.6108031242671413E-2</v>
      </c>
      <c r="G9" s="112">
        <v>-7.0451076384148159E-2</v>
      </c>
      <c r="H9" s="112">
        <v>1.2394390658702514E-2</v>
      </c>
      <c r="I9" s="129">
        <v>4.1340000000000003</v>
      </c>
      <c r="J9" s="36"/>
      <c r="K9" s="36"/>
      <c r="L9" s="36"/>
      <c r="M9" s="36"/>
      <c r="N9" s="36"/>
      <c r="O9" s="36"/>
    </row>
    <row r="10" spans="1:16" x14ac:dyDescent="0.2">
      <c r="A10" s="28" t="s">
        <v>435</v>
      </c>
      <c r="B10" s="110"/>
      <c r="C10" s="60" t="s">
        <v>85</v>
      </c>
      <c r="D10" s="109" t="s">
        <v>85</v>
      </c>
      <c r="E10" s="112">
        <v>-0.18906646160358567</v>
      </c>
      <c r="F10" s="112">
        <v>9.1342359561775287E-3</v>
      </c>
      <c r="G10" s="112">
        <v>-0.36722604014860494</v>
      </c>
      <c r="H10" s="112">
        <v>6.2139698240631668E-2</v>
      </c>
      <c r="I10" s="129">
        <v>4.17</v>
      </c>
      <c r="J10" s="36"/>
      <c r="K10" s="36"/>
      <c r="L10" s="36"/>
      <c r="M10" s="36"/>
      <c r="N10" s="36"/>
      <c r="O10" s="36"/>
    </row>
    <row r="11" spans="1:16" x14ac:dyDescent="0.2">
      <c r="A11" s="28" t="s">
        <v>436</v>
      </c>
      <c r="B11" s="110"/>
      <c r="C11" s="60" t="s">
        <v>85</v>
      </c>
      <c r="D11" s="109" t="s">
        <v>85</v>
      </c>
      <c r="E11" s="112">
        <v>-0.16387204970806182</v>
      </c>
      <c r="F11" s="112">
        <v>1.3902400941917165E-2</v>
      </c>
      <c r="G11" s="112">
        <v>-0.31837938561855389</v>
      </c>
      <c r="H11" s="112">
        <v>4.5013347738197193E-2</v>
      </c>
      <c r="I11" s="129">
        <v>4.423</v>
      </c>
      <c r="J11" s="36"/>
      <c r="K11" s="36"/>
      <c r="L11" s="36"/>
      <c r="M11" s="36"/>
      <c r="N11" s="36"/>
      <c r="O11" s="36"/>
    </row>
    <row r="12" spans="1:16" x14ac:dyDescent="0.2">
      <c r="A12" s="28" t="s">
        <v>427</v>
      </c>
      <c r="B12" s="110"/>
      <c r="C12" s="114" t="s">
        <v>448</v>
      </c>
      <c r="D12" s="109" t="s">
        <v>86</v>
      </c>
      <c r="E12" s="112">
        <v>-0.35612383614872883</v>
      </c>
      <c r="F12" s="112">
        <v>3.0327853000720034E-2</v>
      </c>
      <c r="G12" s="112">
        <v>-0.74202427022762585</v>
      </c>
      <c r="H12" s="112">
        <v>6.0686602078070577E-2</v>
      </c>
      <c r="I12" s="129">
        <v>4.149</v>
      </c>
      <c r="J12" s="36"/>
      <c r="K12" s="36"/>
      <c r="L12" s="36"/>
      <c r="M12" s="36"/>
      <c r="N12" s="36"/>
      <c r="O12" s="36"/>
    </row>
    <row r="13" spans="1:16" x14ac:dyDescent="0.2">
      <c r="A13" s="28" t="s">
        <v>428</v>
      </c>
      <c r="B13" s="110"/>
      <c r="C13" s="115" t="s">
        <v>448</v>
      </c>
      <c r="D13" s="60" t="s">
        <v>87</v>
      </c>
      <c r="E13" s="112">
        <v>-0.15325083265738115</v>
      </c>
      <c r="F13" s="112">
        <v>3.8871007525745828E-2</v>
      </c>
      <c r="G13" s="112">
        <v>-0.33004640590568918</v>
      </c>
      <c r="H13" s="112">
        <v>4.7169994395694151E-2</v>
      </c>
      <c r="I13" s="129">
        <v>2.2730000000000001</v>
      </c>
      <c r="J13" s="36"/>
      <c r="K13" s="36"/>
      <c r="L13" s="36"/>
      <c r="M13" s="36"/>
      <c r="N13" s="36"/>
      <c r="O13" s="36"/>
      <c r="P13" s="105"/>
    </row>
    <row r="14" spans="1:16" x14ac:dyDescent="0.2">
      <c r="A14" s="28" t="s">
        <v>429</v>
      </c>
      <c r="B14" s="110"/>
      <c r="C14" s="115" t="s">
        <v>448</v>
      </c>
      <c r="D14" s="60" t="s">
        <v>88</v>
      </c>
      <c r="E14" s="112">
        <v>-0.22834409764530919</v>
      </c>
      <c r="F14" s="112">
        <v>0.157186357772818</v>
      </c>
      <c r="G14" s="112">
        <v>-0.44065117249444025</v>
      </c>
      <c r="H14" s="112">
        <v>0.33712661924765697</v>
      </c>
      <c r="I14" s="129">
        <v>2.2709999999999999</v>
      </c>
      <c r="J14" s="36"/>
      <c r="K14" s="36"/>
      <c r="L14" s="36"/>
      <c r="M14" s="36"/>
      <c r="N14" s="36"/>
      <c r="O14" s="36"/>
    </row>
    <row r="15" spans="1:16" x14ac:dyDescent="0.2">
      <c r="A15" s="28" t="s">
        <v>430</v>
      </c>
      <c r="B15" s="189" t="s">
        <v>421</v>
      </c>
      <c r="C15" s="110" t="s">
        <v>84</v>
      </c>
      <c r="D15" s="60" t="s">
        <v>84</v>
      </c>
      <c r="E15" s="112">
        <v>-0.3764498927775195</v>
      </c>
      <c r="F15" s="112">
        <v>1.9955163591465982E-2</v>
      </c>
      <c r="G15" s="112">
        <v>-0.7411016531927439</v>
      </c>
      <c r="H15" s="112">
        <v>1.4076806612385692E-2</v>
      </c>
      <c r="I15" s="129">
        <v>1.7549999999999999</v>
      </c>
      <c r="J15" s="36"/>
      <c r="K15" s="36"/>
      <c r="L15" s="36"/>
      <c r="M15" s="36"/>
      <c r="N15" s="36"/>
      <c r="O15" s="36"/>
      <c r="P15" s="105"/>
    </row>
    <row r="16" spans="1:16" x14ac:dyDescent="0.2">
      <c r="A16" s="130" t="s">
        <v>28</v>
      </c>
      <c r="B16" s="110"/>
      <c r="C16" s="110"/>
      <c r="D16" s="110"/>
      <c r="E16" s="112"/>
      <c r="F16" s="112"/>
      <c r="G16" s="112"/>
      <c r="H16" s="112"/>
      <c r="I16" s="110"/>
      <c r="J16" s="36"/>
      <c r="K16" s="36"/>
      <c r="L16" s="36"/>
      <c r="M16" s="36"/>
      <c r="N16" s="36"/>
      <c r="O16" s="36"/>
      <c r="P16" s="105"/>
    </row>
    <row r="17" spans="1:16" x14ac:dyDescent="0.2">
      <c r="A17" s="28" t="s">
        <v>99</v>
      </c>
      <c r="B17" s="110"/>
      <c r="C17" s="107" t="s">
        <v>437</v>
      </c>
      <c r="D17" s="116" t="s">
        <v>456</v>
      </c>
      <c r="E17" s="112">
        <v>-0.4113536519883369</v>
      </c>
      <c r="F17" s="112">
        <v>9.3702280056457282E-2</v>
      </c>
      <c r="G17" s="112">
        <v>-0.79963420363082793</v>
      </c>
      <c r="H17" s="112">
        <v>0.10179815022355414</v>
      </c>
      <c r="I17" s="180" t="s">
        <v>448</v>
      </c>
      <c r="J17" s="36"/>
      <c r="K17" s="36"/>
      <c r="L17" s="36"/>
      <c r="M17" s="36"/>
      <c r="N17" s="36"/>
      <c r="O17" s="105"/>
      <c r="P17" s="105"/>
    </row>
    <row r="18" spans="1:16" x14ac:dyDescent="0.2">
      <c r="A18" s="28" t="s">
        <v>100</v>
      </c>
      <c r="B18" s="110"/>
      <c r="C18" s="107" t="s">
        <v>438</v>
      </c>
      <c r="D18" s="116" t="s">
        <v>456</v>
      </c>
      <c r="E18" s="112">
        <v>-0.54113148478462936</v>
      </c>
      <c r="F18" s="112">
        <v>0.11145781960327912</v>
      </c>
      <c r="G18" s="112">
        <v>-1.0590880311052893</v>
      </c>
      <c r="H18" s="112">
        <v>0.10962259022355512</v>
      </c>
      <c r="I18" s="127">
        <v>1.23</v>
      </c>
      <c r="J18" s="36"/>
      <c r="K18" s="36"/>
      <c r="L18" s="36"/>
      <c r="M18" s="36"/>
      <c r="N18" s="36"/>
    </row>
    <row r="19" spans="1:16" x14ac:dyDescent="0.2">
      <c r="A19" s="28" t="s">
        <v>101</v>
      </c>
      <c r="B19" s="110"/>
      <c r="C19" s="107" t="s">
        <v>438</v>
      </c>
      <c r="D19" s="110" t="s">
        <v>455</v>
      </c>
      <c r="E19" s="112">
        <v>-0.80763910703355679</v>
      </c>
      <c r="F19" s="112">
        <v>0.13167394225781223</v>
      </c>
      <c r="G19" s="112">
        <v>-1.6476454251995731</v>
      </c>
      <c r="H19" s="112">
        <v>0.21642444116164772</v>
      </c>
      <c r="I19" s="127">
        <v>2.83</v>
      </c>
      <c r="J19" s="36"/>
      <c r="K19" s="36"/>
      <c r="L19" s="36"/>
      <c r="M19" s="36"/>
      <c r="N19" s="36"/>
    </row>
    <row r="20" spans="1:16" x14ac:dyDescent="0.2">
      <c r="A20" s="28" t="s">
        <v>102</v>
      </c>
      <c r="B20" s="110"/>
      <c r="C20" s="107" t="s">
        <v>439</v>
      </c>
      <c r="D20" s="116" t="s">
        <v>456</v>
      </c>
      <c r="E20" s="112">
        <v>-0.58743595344956656</v>
      </c>
      <c r="F20" s="112">
        <v>4.4804441022614473E-2</v>
      </c>
      <c r="G20" s="112">
        <v>-1.1197377061098468</v>
      </c>
      <c r="H20" s="112">
        <v>4.2090762124234252E-2</v>
      </c>
      <c r="I20" s="127">
        <v>2.75</v>
      </c>
      <c r="J20" s="36"/>
      <c r="K20" s="36"/>
      <c r="L20" s="36"/>
      <c r="M20" s="36"/>
      <c r="N20" s="36"/>
    </row>
    <row r="21" spans="1:16" x14ac:dyDescent="0.2">
      <c r="A21" s="28" t="s">
        <v>103</v>
      </c>
      <c r="B21" s="110"/>
      <c r="C21" s="107" t="s">
        <v>439</v>
      </c>
      <c r="D21" s="110" t="s">
        <v>457</v>
      </c>
      <c r="E21" s="112">
        <v>-0.58049641515593253</v>
      </c>
      <c r="F21" s="112">
        <v>0.17877932462576052</v>
      </c>
      <c r="G21" s="112">
        <v>-1.1178275650769454</v>
      </c>
      <c r="H21" s="112">
        <v>0.23860623778356474</v>
      </c>
      <c r="I21" s="127">
        <v>3.28</v>
      </c>
      <c r="J21" s="36"/>
      <c r="K21" s="36"/>
      <c r="L21" s="36"/>
      <c r="M21" s="36"/>
      <c r="N21" s="36"/>
    </row>
    <row r="22" spans="1:16" x14ac:dyDescent="0.2">
      <c r="A22" s="28" t="s">
        <v>104</v>
      </c>
      <c r="B22" s="110"/>
      <c r="C22" s="107" t="s">
        <v>439</v>
      </c>
      <c r="D22" s="110" t="s">
        <v>455</v>
      </c>
      <c r="E22" s="112">
        <v>-0.69141594371520865</v>
      </c>
      <c r="F22" s="112">
        <v>0.10562288375331731</v>
      </c>
      <c r="G22" s="112">
        <v>-1.3534566481903099</v>
      </c>
      <c r="H22" s="112">
        <v>0.15492606681150162</v>
      </c>
      <c r="I22" s="127">
        <v>3.78</v>
      </c>
      <c r="J22" s="36"/>
      <c r="K22" s="36"/>
      <c r="L22" s="36"/>
      <c r="M22" s="36"/>
      <c r="N22" s="36"/>
    </row>
    <row r="23" spans="1:16" x14ac:dyDescent="0.2">
      <c r="A23" s="28" t="s">
        <v>105</v>
      </c>
      <c r="B23" s="110"/>
      <c r="C23" s="107" t="s">
        <v>440</v>
      </c>
      <c r="D23" s="110" t="s">
        <v>456</v>
      </c>
      <c r="E23" s="112">
        <v>-0.35242257507805963</v>
      </c>
      <c r="F23" s="112">
        <v>6.077093579033372E-2</v>
      </c>
      <c r="G23" s="112">
        <v>-0.64863267480848774</v>
      </c>
      <c r="H23" s="112">
        <v>0.27860866464816747</v>
      </c>
      <c r="I23" s="127">
        <v>0.67</v>
      </c>
      <c r="J23" s="36"/>
      <c r="K23" s="36"/>
      <c r="L23" s="36"/>
      <c r="M23" s="36"/>
      <c r="N23" s="36"/>
    </row>
    <row r="24" spans="1:16" x14ac:dyDescent="0.2">
      <c r="A24" s="28" t="s">
        <v>106</v>
      </c>
      <c r="B24" s="110"/>
      <c r="C24" s="107" t="s">
        <v>426</v>
      </c>
      <c r="D24" s="110" t="s">
        <v>456</v>
      </c>
      <c r="E24" s="112">
        <v>-0.29492012940905238</v>
      </c>
      <c r="F24" s="112">
        <v>4.1537539669055573E-2</v>
      </c>
      <c r="G24" s="112">
        <v>-0.57324989559777906</v>
      </c>
      <c r="H24" s="112">
        <v>0.17119341754774953</v>
      </c>
      <c r="I24" s="180" t="s">
        <v>448</v>
      </c>
      <c r="J24" s="36"/>
      <c r="K24" s="36"/>
      <c r="L24" s="36"/>
      <c r="M24" s="36"/>
      <c r="N24" s="36"/>
    </row>
    <row r="25" spans="1:16" x14ac:dyDescent="0.2">
      <c r="A25" s="28" t="s">
        <v>107</v>
      </c>
      <c r="B25" s="110"/>
      <c r="C25" s="107" t="s">
        <v>441</v>
      </c>
      <c r="D25" s="110" t="s">
        <v>456</v>
      </c>
      <c r="E25" s="112">
        <v>-0.60749258031829922</v>
      </c>
      <c r="F25" s="112">
        <v>0.12023509146351723</v>
      </c>
      <c r="G25" s="112">
        <v>-1.1862599540425716</v>
      </c>
      <c r="H25" s="112">
        <v>0.15054418386824434</v>
      </c>
      <c r="I25" s="180" t="s">
        <v>448</v>
      </c>
      <c r="J25" s="36"/>
      <c r="K25" s="36"/>
      <c r="L25" s="36"/>
      <c r="M25" s="36"/>
      <c r="N25" s="36"/>
    </row>
    <row r="26" spans="1:16" x14ac:dyDescent="0.2">
      <c r="A26" s="28" t="s">
        <v>108</v>
      </c>
      <c r="B26" s="110"/>
      <c r="C26" s="107" t="s">
        <v>442</v>
      </c>
      <c r="D26" s="110" t="s">
        <v>456</v>
      </c>
      <c r="E26" s="112">
        <v>-0.49764767665520332</v>
      </c>
      <c r="F26" s="112">
        <v>8.4666474153373444E-2</v>
      </c>
      <c r="G26" s="112">
        <v>-1.0392766912367863</v>
      </c>
      <c r="H26" s="112">
        <v>9.5092614702455336E-2</v>
      </c>
      <c r="I26" s="180" t="s">
        <v>448</v>
      </c>
      <c r="J26" s="36"/>
      <c r="K26" s="36"/>
      <c r="L26" s="36"/>
      <c r="M26" s="36"/>
      <c r="N26" s="36"/>
    </row>
    <row r="27" spans="1:16" x14ac:dyDescent="0.2">
      <c r="A27" s="28" t="s">
        <v>109</v>
      </c>
      <c r="B27" s="110"/>
      <c r="C27" s="107" t="s">
        <v>438</v>
      </c>
      <c r="D27" s="110" t="s">
        <v>456</v>
      </c>
      <c r="E27" s="112">
        <v>-0.47418604938535375</v>
      </c>
      <c r="F27" s="112">
        <v>0.1530946717003194</v>
      </c>
      <c r="G27" s="112">
        <v>-0.9614004900294626</v>
      </c>
      <c r="H27" s="112">
        <v>9.6186053435294183E-2</v>
      </c>
      <c r="I27" s="180" t="s">
        <v>448</v>
      </c>
      <c r="J27" s="36"/>
      <c r="K27" s="36"/>
      <c r="L27" s="36"/>
      <c r="M27" s="36"/>
      <c r="N27" s="36"/>
    </row>
    <row r="28" spans="1:16" x14ac:dyDescent="0.2">
      <c r="A28" s="130" t="s">
        <v>55</v>
      </c>
      <c r="B28" s="110"/>
      <c r="C28" s="110"/>
      <c r="D28" s="110"/>
      <c r="E28" s="112"/>
      <c r="F28" s="112"/>
      <c r="G28" s="112"/>
      <c r="H28" s="112"/>
      <c r="I28" s="110"/>
      <c r="J28" s="36"/>
      <c r="K28" s="36"/>
      <c r="L28" s="36"/>
      <c r="M28" s="36"/>
      <c r="N28" s="36"/>
    </row>
    <row r="29" spans="1:16" x14ac:dyDescent="0.2">
      <c r="A29" s="28" t="s">
        <v>117</v>
      </c>
      <c r="B29" s="80" t="s">
        <v>447</v>
      </c>
      <c r="C29" s="109" t="s">
        <v>452</v>
      </c>
      <c r="D29" s="110" t="s">
        <v>457</v>
      </c>
      <c r="E29" s="112">
        <v>-0.4315337852667615</v>
      </c>
      <c r="F29" s="112">
        <v>2.6903541257082459E-2</v>
      </c>
      <c r="G29" s="112">
        <v>-0.9296169234329632</v>
      </c>
      <c r="H29" s="112">
        <v>3.0381533590135946E-2</v>
      </c>
      <c r="I29" s="127">
        <v>3.25</v>
      </c>
      <c r="J29" s="36"/>
      <c r="K29" s="36"/>
      <c r="L29" s="36"/>
      <c r="M29" s="36"/>
      <c r="N29" s="36"/>
    </row>
    <row r="30" spans="1:16" x14ac:dyDescent="0.2">
      <c r="A30" s="28" t="s">
        <v>118</v>
      </c>
      <c r="B30" s="110"/>
      <c r="C30" s="109" t="s">
        <v>449</v>
      </c>
      <c r="D30" s="110" t="s">
        <v>456</v>
      </c>
      <c r="E30" s="112">
        <v>-0.16795273196112959</v>
      </c>
      <c r="F30" s="112">
        <v>5.0542540455955895E-2</v>
      </c>
      <c r="G30" s="112">
        <v>-0.34521748646554329</v>
      </c>
      <c r="H30" s="112">
        <v>4.1225338391879029E-2</v>
      </c>
      <c r="I30" s="127">
        <v>2.77</v>
      </c>
      <c r="J30" s="36"/>
      <c r="K30" s="36"/>
      <c r="L30" s="36"/>
      <c r="M30" s="36"/>
      <c r="N30" s="36"/>
    </row>
    <row r="31" spans="1:16" x14ac:dyDescent="0.2">
      <c r="A31" s="28" t="s">
        <v>119</v>
      </c>
      <c r="B31" s="80" t="s">
        <v>444</v>
      </c>
      <c r="C31" s="109" t="s">
        <v>449</v>
      </c>
      <c r="D31" s="110" t="s">
        <v>456</v>
      </c>
      <c r="E31" s="112">
        <v>-6.5268791640963705E-2</v>
      </c>
      <c r="F31" s="112">
        <v>9.9354531871407858E-3</v>
      </c>
      <c r="G31" s="112">
        <v>-0.10461774835368587</v>
      </c>
      <c r="H31" s="112">
        <v>6.2374934244826194E-2</v>
      </c>
      <c r="I31" s="127">
        <v>0.05</v>
      </c>
      <c r="J31" s="36"/>
      <c r="K31" s="36"/>
      <c r="L31" s="36"/>
      <c r="M31" s="36"/>
      <c r="N31" s="36"/>
    </row>
    <row r="32" spans="1:16" x14ac:dyDescent="0.2">
      <c r="A32" s="28" t="s">
        <v>120</v>
      </c>
      <c r="B32" s="80" t="s">
        <v>445</v>
      </c>
      <c r="C32" s="109" t="s">
        <v>450</v>
      </c>
      <c r="D32" s="110" t="s">
        <v>456</v>
      </c>
      <c r="E32" s="112">
        <v>2.5009164374386234E-2</v>
      </c>
      <c r="F32" s="112">
        <v>8.0263664889648131E-2</v>
      </c>
      <c r="G32" s="112">
        <v>-6.4392064784812852E-2</v>
      </c>
      <c r="H32" s="112">
        <v>0.10065313266213433</v>
      </c>
      <c r="I32" s="180" t="s">
        <v>448</v>
      </c>
      <c r="J32" s="36"/>
      <c r="K32" s="36"/>
      <c r="L32" s="36"/>
      <c r="M32" s="36"/>
      <c r="N32" s="36"/>
    </row>
    <row r="33" spans="1:14" x14ac:dyDescent="0.2">
      <c r="A33" s="28" t="s">
        <v>121</v>
      </c>
      <c r="B33" s="80" t="s">
        <v>446</v>
      </c>
      <c r="C33" s="109" t="s">
        <v>451</v>
      </c>
      <c r="D33" s="110" t="s">
        <v>456</v>
      </c>
      <c r="E33" s="112">
        <v>3.7284382753780911E-2</v>
      </c>
      <c r="F33" s="112">
        <v>6.1880285204020585E-2</v>
      </c>
      <c r="G33" s="112">
        <v>8.4443411777860664E-3</v>
      </c>
      <c r="H33" s="112">
        <v>9.6973208540733824E-2</v>
      </c>
      <c r="I33" s="127">
        <v>2.68</v>
      </c>
      <c r="J33" s="36"/>
      <c r="K33" s="36"/>
      <c r="L33" s="36"/>
      <c r="M33" s="36"/>
      <c r="N33" s="36"/>
    </row>
    <row r="34" spans="1:14" x14ac:dyDescent="0.2">
      <c r="A34" s="28" t="s">
        <v>122</v>
      </c>
      <c r="B34" s="110"/>
      <c r="C34" s="110"/>
      <c r="D34" s="110" t="s">
        <v>460</v>
      </c>
      <c r="E34" s="112">
        <v>-0.16463840198736404</v>
      </c>
      <c r="F34" s="112">
        <v>2.0359134589628711E-2</v>
      </c>
      <c r="G34" s="112">
        <v>-0.29461871213106355</v>
      </c>
      <c r="H34" s="112">
        <v>4.5228526995320949E-2</v>
      </c>
      <c r="I34" s="127">
        <v>1.62</v>
      </c>
      <c r="J34" s="36"/>
      <c r="K34" s="36"/>
      <c r="L34" s="36"/>
      <c r="M34" s="36"/>
      <c r="N34" s="36"/>
    </row>
    <row r="35" spans="1:14" x14ac:dyDescent="0.2">
      <c r="A35" s="24" t="s">
        <v>123</v>
      </c>
      <c r="B35" s="111"/>
      <c r="C35" s="111"/>
      <c r="D35" s="111" t="s">
        <v>461</v>
      </c>
      <c r="E35" s="113">
        <v>-0.17124523432029046</v>
      </c>
      <c r="F35" s="113">
        <v>5.1712718105557734E-2</v>
      </c>
      <c r="G35" s="113">
        <v>-0.33401927196596848</v>
      </c>
      <c r="H35" s="113">
        <v>5.7241074258126849E-2</v>
      </c>
      <c r="I35" s="128">
        <v>1.63</v>
      </c>
      <c r="J35" s="36"/>
      <c r="K35" s="36"/>
      <c r="L35" s="36"/>
      <c r="M35" s="36"/>
    </row>
    <row r="36" spans="1:14" x14ac:dyDescent="0.2">
      <c r="J36" s="36"/>
      <c r="K36" s="36"/>
      <c r="L36" s="36"/>
      <c r="M36" s="36"/>
    </row>
    <row r="37" spans="1:14" x14ac:dyDescent="0.2">
      <c r="A37" s="42" t="s">
        <v>522</v>
      </c>
      <c r="B37" s="36" t="s">
        <v>514</v>
      </c>
    </row>
    <row r="38" spans="1:14" x14ac:dyDescent="0.2">
      <c r="B38" s="36" t="s">
        <v>515</v>
      </c>
    </row>
    <row r="39" spans="1:14" x14ac:dyDescent="0.2">
      <c r="B39" s="36" t="s">
        <v>521</v>
      </c>
      <c r="C39" s="73"/>
    </row>
  </sheetData>
  <hyperlinks>
    <hyperlink ref="B31" r:id="rId1" xr:uid="{00000000-0004-0000-0500-000000000000}"/>
    <hyperlink ref="B32" r:id="rId2" xr:uid="{00000000-0004-0000-0500-000001000000}"/>
    <hyperlink ref="B29" r:id="rId3" xr:uid="{00000000-0004-0000-0500-000002000000}"/>
    <hyperlink ref="B33" r:id="rId4" xr:uid="{00000000-0004-0000-0500-000003000000}"/>
    <hyperlink ref="B5" r:id="rId5" xr:uid="{CA4DF84F-173B-DE4C-A859-B8ABB095045D}"/>
    <hyperlink ref="B6" r:id="rId6" xr:uid="{2E7AFF9F-4700-EF4C-A146-2A7D3B45D4AA}"/>
    <hyperlink ref="B7" r:id="rId7" xr:uid="{43CCD6B9-5C9D-6C43-A932-3FF7AF17D54D}"/>
    <hyperlink ref="B8" r:id="rId8" xr:uid="{138F7E7A-124A-AB4D-8A6C-52C7BC3B8FDD}"/>
    <hyperlink ref="B15" r:id="rId9" xr:uid="{71FAC99F-37B9-C24D-87D4-019ABE594956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S1</vt:lpstr>
      <vt:lpstr>S2</vt:lpstr>
      <vt:lpstr>S3</vt:lpstr>
      <vt:lpstr>S4</vt:lpstr>
      <vt:lpstr>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Frings</dc:creator>
  <cp:lastModifiedBy>Patrick Frings</cp:lastModifiedBy>
  <dcterms:created xsi:type="dcterms:W3CDTF">2020-04-12T14:50:21Z</dcterms:created>
  <dcterms:modified xsi:type="dcterms:W3CDTF">2021-03-15T15:32:53Z</dcterms:modified>
</cp:coreProperties>
</file>